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ristina\Desktop\criss\licitaciones\conv 21\"/>
    </mc:Choice>
  </mc:AlternateContent>
  <bookViews>
    <workbookView xWindow="0" yWindow="0" windowWidth="20490" windowHeight="7155"/>
  </bookViews>
  <sheets>
    <sheet name="VERIFICACION JURIDICA" sheetId="38" r:id="rId1"/>
    <sheet name="VERIFICACION FINANCIERA" sheetId="37" r:id="rId2"/>
    <sheet name="VERIFICACION TECNICA" sheetId="34" r:id="rId3"/>
    <sheet name="VTE" sheetId="33" r:id="rId4"/>
    <sheet name="CALIFICACION PERSONAL" sheetId="35" r:id="rId5"/>
    <sheet name="CORREC. ARITM. FACA" sheetId="23" r:id="rId6"/>
    <sheet name="PROPUESTA ECONOMICA" sheetId="32" state="hidden" r:id="rId7"/>
  </sheets>
  <externalReferences>
    <externalReference r:id="rId8"/>
    <externalReference r:id="rId9"/>
    <externalReference r:id="rId10"/>
    <externalReference r:id="rId11"/>
  </externalReferences>
  <definedNames>
    <definedName name="_Toc212325127" localSheetId="1">'VERIFICACION FINANCIERA'!#REF!</definedName>
    <definedName name="_Toc212325127" localSheetId="0">'VERIFICACION JURIDICA'!#REF!</definedName>
    <definedName name="_Toc212325127" localSheetId="2">'VERIFICACION TECNICA'!#REF!</definedName>
    <definedName name="_xlnm.Print_Area" localSheetId="4">'CALIFICACION PERSONAL'!$A$1:$BZ$32</definedName>
    <definedName name="_xlnm.Print_Area" localSheetId="0">'VERIFICACION JURIDICA'!$A$1:$BX$40</definedName>
    <definedName name="_xlnm.Print_Area" localSheetId="2">'VERIFICACION TECNICA'!$A$1:$BX$40</definedName>
    <definedName name="ELECTRICA" localSheetId="0">'[1]3.PRESUP. ELECTRICO'!$A$4:$G$212</definedName>
    <definedName name="ELECTRICA">'[2]3.PRESUP. ELECTRICO'!$A$4:$G$212</definedName>
    <definedName name="Export" localSheetId="4" hidden="1">{"'Hoja1'!$A$1:$I$70"}</definedName>
    <definedName name="Export" localSheetId="1" hidden="1">{"'Hoja1'!$A$1:$I$70"}</definedName>
    <definedName name="Export" localSheetId="0" hidden="1">{"'Hoja1'!$A$1:$I$70"}</definedName>
    <definedName name="Export" hidden="1">{"'Hoja1'!$A$1:$I$70"}</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'[3]Planes Validar'!$B$2:$B$7</definedName>
    <definedName name="SELECCION">[3]Soluciones!$B$7</definedName>
    <definedName name="_xlnm.Print_Titles" localSheetId="4">'CALIFICACION PERSONAL'!$A:$D,'CALIFICACION PERSONAL'!$1:$12</definedName>
    <definedName name="_xlnm.Print_Titles" localSheetId="1">'VERIFICACION FINANCIERA'!$A:$B,'VERIFICACION FINANCIERA'!$1:$11</definedName>
    <definedName name="_xlnm.Print_Titles" localSheetId="0">'VERIFICACION JURIDICA'!$A:$B,'VERIFICACION JURIDICA'!$1:$7</definedName>
    <definedName name="_xlnm.Print_Titles" localSheetId="2">'VERIFICACION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X22" i="34" l="1"/>
  <c r="BV22" i="34"/>
  <c r="DK125" i="23" l="1"/>
  <c r="DM125" i="23" s="1"/>
  <c r="DM118" i="23"/>
  <c r="DL118" i="23"/>
  <c r="DL119" i="23" s="1"/>
  <c r="DM115" i="23"/>
  <c r="DL115" i="23"/>
  <c r="DM114" i="23"/>
  <c r="DL114" i="23"/>
  <c r="DM113" i="23"/>
  <c r="DL113" i="23"/>
  <c r="DM110" i="23"/>
  <c r="DL110" i="23"/>
  <c r="DL111" i="23" s="1"/>
  <c r="DM107" i="23"/>
  <c r="DL107" i="23"/>
  <c r="DM106" i="23"/>
  <c r="DL106" i="23"/>
  <c r="DM105" i="23"/>
  <c r="DL105" i="23"/>
  <c r="DM104" i="23"/>
  <c r="DL104" i="23"/>
  <c r="DM103" i="23"/>
  <c r="DL103" i="23"/>
  <c r="DM102" i="23"/>
  <c r="DL102" i="23"/>
  <c r="DL99" i="23"/>
  <c r="DL98" i="23"/>
  <c r="DL97" i="23"/>
  <c r="DL96" i="23"/>
  <c r="DL95" i="23"/>
  <c r="DL94" i="23"/>
  <c r="DL91" i="23"/>
  <c r="DL92" i="23" s="1"/>
  <c r="DM88" i="23"/>
  <c r="DL88" i="23"/>
  <c r="DM87" i="23"/>
  <c r="DL87" i="23"/>
  <c r="DM86" i="23"/>
  <c r="DL86" i="23"/>
  <c r="DM85" i="23"/>
  <c r="DL85" i="23"/>
  <c r="DM84" i="23"/>
  <c r="DL84" i="23"/>
  <c r="DM83" i="23"/>
  <c r="DL83" i="23"/>
  <c r="DM82" i="23"/>
  <c r="DL82" i="23"/>
  <c r="DM79" i="23"/>
  <c r="DL79" i="23"/>
  <c r="DM78" i="23"/>
  <c r="DL78" i="23"/>
  <c r="DM77" i="23"/>
  <c r="DL77" i="23"/>
  <c r="DM76" i="23"/>
  <c r="DL76" i="23"/>
  <c r="DM75" i="23"/>
  <c r="DL75" i="23"/>
  <c r="DM74" i="23"/>
  <c r="DL74" i="23"/>
  <c r="DM73" i="23"/>
  <c r="DL73" i="23"/>
  <c r="DM72" i="23"/>
  <c r="DL72" i="23"/>
  <c r="DM71" i="23"/>
  <c r="DL71" i="23"/>
  <c r="DM68" i="23"/>
  <c r="DL68" i="23"/>
  <c r="DM67" i="23"/>
  <c r="DL67" i="23"/>
  <c r="DM66" i="23"/>
  <c r="DL66" i="23"/>
  <c r="DM65" i="23"/>
  <c r="DL65" i="23"/>
  <c r="DM64" i="23"/>
  <c r="DL64" i="23"/>
  <c r="DM63" i="23"/>
  <c r="DL63" i="23"/>
  <c r="DM62" i="23"/>
  <c r="DL62" i="23"/>
  <c r="DM59" i="23"/>
  <c r="DL59" i="23"/>
  <c r="DL60" i="23" s="1"/>
  <c r="DM56" i="23"/>
  <c r="DL56" i="23"/>
  <c r="DM55" i="23"/>
  <c r="DL55" i="23"/>
  <c r="DM54" i="23"/>
  <c r="DL54" i="23"/>
  <c r="DM53" i="23"/>
  <c r="DL53" i="23"/>
  <c r="DM52" i="23"/>
  <c r="DL52" i="23"/>
  <c r="DM51" i="23"/>
  <c r="DL51" i="23"/>
  <c r="DM50" i="23"/>
  <c r="DL50" i="23"/>
  <c r="DM49" i="23"/>
  <c r="DL49" i="23"/>
  <c r="DM48" i="23"/>
  <c r="DL48" i="23"/>
  <c r="DM47" i="23"/>
  <c r="DL47" i="23"/>
  <c r="DM44" i="23"/>
  <c r="DL44" i="23"/>
  <c r="DM43" i="23"/>
  <c r="DL43" i="23"/>
  <c r="DM42" i="23"/>
  <c r="DL42" i="23"/>
  <c r="DM41" i="23"/>
  <c r="DL41" i="23"/>
  <c r="DM40" i="23"/>
  <c r="DL40" i="23"/>
  <c r="DM39" i="23"/>
  <c r="DL39" i="23"/>
  <c r="DM38" i="23"/>
  <c r="DL38" i="23"/>
  <c r="DM35" i="23"/>
  <c r="DL35" i="23"/>
  <c r="DM34" i="23"/>
  <c r="DL34" i="23"/>
  <c r="DM33" i="23"/>
  <c r="DL33" i="23"/>
  <c r="DM32" i="23"/>
  <c r="DL32" i="23"/>
  <c r="DM31" i="23"/>
  <c r="DL31" i="23"/>
  <c r="DM30" i="23"/>
  <c r="DL30" i="23"/>
  <c r="DM29" i="23"/>
  <c r="DL29" i="23"/>
  <c r="DM28" i="23"/>
  <c r="DL28" i="23"/>
  <c r="DM25" i="23"/>
  <c r="DL25" i="23"/>
  <c r="DM24" i="23"/>
  <c r="DL24" i="23"/>
  <c r="DM23" i="23"/>
  <c r="DL23" i="23"/>
  <c r="DM22" i="23"/>
  <c r="DL22" i="23"/>
  <c r="DM21" i="23"/>
  <c r="DL21" i="23"/>
  <c r="DM20" i="23"/>
  <c r="DL20" i="23"/>
  <c r="DM19" i="23"/>
  <c r="DL19" i="23"/>
  <c r="DM18" i="23"/>
  <c r="DL18" i="23"/>
  <c r="DM15" i="23"/>
  <c r="DL15" i="23"/>
  <c r="DM14" i="23"/>
  <c r="DL14" i="23"/>
  <c r="DM13" i="23"/>
  <c r="DL13" i="23"/>
  <c r="DM12" i="23"/>
  <c r="DL12" i="23"/>
  <c r="DM11" i="23"/>
  <c r="DL11" i="23"/>
  <c r="DM10" i="23"/>
  <c r="DL10" i="23"/>
  <c r="DM9" i="23"/>
  <c r="DL9" i="23"/>
  <c r="DL116" i="23" l="1"/>
  <c r="DL108" i="23"/>
  <c r="DL100" i="23"/>
  <c r="DL89" i="23"/>
  <c r="DL80" i="23"/>
  <c r="DL69" i="23"/>
  <c r="DL57" i="23"/>
  <c r="DL45" i="23"/>
  <c r="DL36" i="23"/>
  <c r="DL26" i="23"/>
  <c r="DL16" i="23"/>
  <c r="DH125" i="23"/>
  <c r="DJ125" i="23" s="1"/>
  <c r="DJ118" i="23"/>
  <c r="DI118" i="23"/>
  <c r="DI119" i="23" s="1"/>
  <c r="DJ115" i="23"/>
  <c r="DI115" i="23"/>
  <c r="DJ114" i="23"/>
  <c r="DI114" i="23"/>
  <c r="DJ113" i="23"/>
  <c r="DI113" i="23"/>
  <c r="DJ110" i="23"/>
  <c r="DI110" i="23"/>
  <c r="DI111" i="23" s="1"/>
  <c r="DJ107" i="23"/>
  <c r="DI107" i="23"/>
  <c r="DJ106" i="23"/>
  <c r="DI106" i="23"/>
  <c r="DJ105" i="23"/>
  <c r="DI105" i="23"/>
  <c r="DJ104" i="23"/>
  <c r="DI104" i="23"/>
  <c r="DJ103" i="23"/>
  <c r="DI103" i="23"/>
  <c r="DJ102" i="23"/>
  <c r="DI102" i="23"/>
  <c r="DI99" i="23"/>
  <c r="DI98" i="23"/>
  <c r="DI97" i="23"/>
  <c r="DI96" i="23"/>
  <c r="DI95" i="23"/>
  <c r="DI94" i="23"/>
  <c r="DI91" i="23"/>
  <c r="DI92" i="23" s="1"/>
  <c r="DJ88" i="23"/>
  <c r="DI88" i="23"/>
  <c r="DJ87" i="23"/>
  <c r="DI87" i="23"/>
  <c r="DJ86" i="23"/>
  <c r="DI86" i="23"/>
  <c r="DJ85" i="23"/>
  <c r="DI85" i="23"/>
  <c r="DJ84" i="23"/>
  <c r="DI84" i="23"/>
  <c r="DJ83" i="23"/>
  <c r="DI83" i="23"/>
  <c r="DJ82" i="23"/>
  <c r="DI82" i="23"/>
  <c r="DJ79" i="23"/>
  <c r="DI79" i="23"/>
  <c r="DJ78" i="23"/>
  <c r="DI78" i="23"/>
  <c r="DJ77" i="23"/>
  <c r="DI77" i="23"/>
  <c r="DJ76" i="23"/>
  <c r="DI76" i="23"/>
  <c r="DJ75" i="23"/>
  <c r="DI75" i="23"/>
  <c r="DJ74" i="23"/>
  <c r="DI74" i="23"/>
  <c r="DJ73" i="23"/>
  <c r="DI73" i="23"/>
  <c r="DJ72" i="23"/>
  <c r="DI72" i="23"/>
  <c r="DJ71" i="23"/>
  <c r="DI71" i="23"/>
  <c r="DJ68" i="23"/>
  <c r="DI68" i="23"/>
  <c r="DJ67" i="23"/>
  <c r="DI67" i="23"/>
  <c r="DJ66" i="23"/>
  <c r="DI66" i="23"/>
  <c r="DJ65" i="23"/>
  <c r="DI65" i="23"/>
  <c r="DJ64" i="23"/>
  <c r="DI64" i="23"/>
  <c r="DJ63" i="23"/>
  <c r="DI63" i="23"/>
  <c r="DJ62" i="23"/>
  <c r="DI62" i="23"/>
  <c r="DJ59" i="23"/>
  <c r="DI59" i="23"/>
  <c r="DI60" i="23" s="1"/>
  <c r="DJ56" i="23"/>
  <c r="DI56" i="23"/>
  <c r="DJ55" i="23"/>
  <c r="DI55" i="23"/>
  <c r="DJ54" i="23"/>
  <c r="DI54" i="23"/>
  <c r="DJ53" i="23"/>
  <c r="DI53" i="23"/>
  <c r="DJ52" i="23"/>
  <c r="DI52" i="23"/>
  <c r="DJ51" i="23"/>
  <c r="DI51" i="23"/>
  <c r="DJ50" i="23"/>
  <c r="DI50" i="23"/>
  <c r="DJ49" i="23"/>
  <c r="DI49" i="23"/>
  <c r="DJ48" i="23"/>
  <c r="DI48" i="23"/>
  <c r="DJ47" i="23"/>
  <c r="DI47" i="23"/>
  <c r="DJ44" i="23"/>
  <c r="DI44" i="23"/>
  <c r="DJ43" i="23"/>
  <c r="DI43" i="23"/>
  <c r="DJ42" i="23"/>
  <c r="DI42" i="23"/>
  <c r="DJ41" i="23"/>
  <c r="DI41" i="23"/>
  <c r="DJ40" i="23"/>
  <c r="DI40" i="23"/>
  <c r="DJ39" i="23"/>
  <c r="DI39" i="23"/>
  <c r="DJ38" i="23"/>
  <c r="DI38" i="23"/>
  <c r="DJ35" i="23"/>
  <c r="DI35" i="23"/>
  <c r="DJ34" i="23"/>
  <c r="DI34" i="23"/>
  <c r="DJ33" i="23"/>
  <c r="DI33" i="23"/>
  <c r="DJ32" i="23"/>
  <c r="DI32" i="23"/>
  <c r="DJ31" i="23"/>
  <c r="DI31" i="23"/>
  <c r="DJ30" i="23"/>
  <c r="DI30" i="23"/>
  <c r="DJ29" i="23"/>
  <c r="DI29" i="23"/>
  <c r="DJ28" i="23"/>
  <c r="DI28" i="23"/>
  <c r="DJ25" i="23"/>
  <c r="DI25" i="23"/>
  <c r="DJ24" i="23"/>
  <c r="DI24" i="23"/>
  <c r="DJ23" i="23"/>
  <c r="DI23" i="23"/>
  <c r="DJ22" i="23"/>
  <c r="DI22" i="23"/>
  <c r="DJ21" i="23"/>
  <c r="DI21" i="23"/>
  <c r="DJ20" i="23"/>
  <c r="DI20" i="23"/>
  <c r="DJ19" i="23"/>
  <c r="DI19" i="23"/>
  <c r="DJ18" i="23"/>
  <c r="DI18" i="23"/>
  <c r="DJ15" i="23"/>
  <c r="DI15" i="23"/>
  <c r="DJ14" i="23"/>
  <c r="DI14" i="23"/>
  <c r="DJ13" i="23"/>
  <c r="DI13" i="23"/>
  <c r="DJ12" i="23"/>
  <c r="DI12" i="23"/>
  <c r="DJ11" i="23"/>
  <c r="DI11" i="23"/>
  <c r="DJ10" i="23"/>
  <c r="DI10" i="23"/>
  <c r="DJ9" i="23"/>
  <c r="DI9" i="23"/>
  <c r="BT22" i="34"/>
  <c r="BR22" i="34"/>
  <c r="BP22" i="34"/>
  <c r="BN22" i="34"/>
  <c r="BL22" i="34"/>
  <c r="BJ22" i="34"/>
  <c r="BF22" i="34"/>
  <c r="BD22" i="34"/>
  <c r="BB22" i="34"/>
  <c r="AZ22" i="34"/>
  <c r="AV22" i="34"/>
  <c r="AT22" i="34"/>
  <c r="AR22" i="34"/>
  <c r="AP22" i="34"/>
  <c r="AJ22" i="34"/>
  <c r="AH22" i="34"/>
  <c r="AD22" i="34"/>
  <c r="AB22" i="34"/>
  <c r="Z22" i="34"/>
  <c r="X22" i="34"/>
  <c r="V22" i="34"/>
  <c r="T22" i="34"/>
  <c r="R22" i="34"/>
  <c r="P22" i="34"/>
  <c r="N22" i="34"/>
  <c r="L22" i="34"/>
  <c r="J22" i="34"/>
  <c r="H22" i="34"/>
  <c r="F22" i="34"/>
  <c r="D22" i="34"/>
  <c r="DL121" i="23" l="1"/>
  <c r="DL124" i="23" s="1"/>
  <c r="DI116" i="23"/>
  <c r="DI108" i="23"/>
  <c r="DI100" i="23"/>
  <c r="DI89" i="23"/>
  <c r="DI80" i="23"/>
  <c r="DI69" i="23"/>
  <c r="DI57" i="23"/>
  <c r="DI45" i="23"/>
  <c r="DI36" i="23"/>
  <c r="DI26" i="23"/>
  <c r="DI16" i="23"/>
  <c r="DL123" i="23" l="1"/>
  <c r="DL126" i="23" s="1"/>
  <c r="DL122" i="23"/>
  <c r="DI121" i="23"/>
  <c r="DI124" i="23" s="1"/>
  <c r="DL125" i="23" l="1"/>
  <c r="DL129" i="23" s="1"/>
  <c r="DM129" i="23" s="1"/>
  <c r="DI122" i="23"/>
  <c r="DI123" i="23"/>
  <c r="DI126" i="23" s="1"/>
  <c r="CY125" i="23"/>
  <c r="DA125" i="23" s="1"/>
  <c r="DA118" i="23"/>
  <c r="CZ118" i="23"/>
  <c r="CZ119" i="23" s="1"/>
  <c r="DA115" i="23"/>
  <c r="CZ115" i="23"/>
  <c r="DA114" i="23"/>
  <c r="CZ114" i="23"/>
  <c r="CZ116" i="23" s="1"/>
  <c r="DA113" i="23"/>
  <c r="CZ113" i="23"/>
  <c r="CZ111" i="23"/>
  <c r="DA110" i="23"/>
  <c r="CZ110" i="23"/>
  <c r="DA107" i="23"/>
  <c r="CZ107" i="23"/>
  <c r="DA106" i="23"/>
  <c r="CZ106" i="23"/>
  <c r="DA105" i="23"/>
  <c r="CZ105" i="23"/>
  <c r="DA104" i="23"/>
  <c r="CZ104" i="23"/>
  <c r="DA103" i="23"/>
  <c r="CZ103" i="23"/>
  <c r="DA102" i="23"/>
  <c r="CZ102" i="23"/>
  <c r="CZ99" i="23"/>
  <c r="CZ98" i="23"/>
  <c r="CZ97" i="23"/>
  <c r="CZ96" i="23"/>
  <c r="CZ95" i="23"/>
  <c r="CZ94" i="23"/>
  <c r="CZ91" i="23"/>
  <c r="CZ92" i="23" s="1"/>
  <c r="DA88" i="23"/>
  <c r="CZ88" i="23"/>
  <c r="DA87" i="23"/>
  <c r="CZ87" i="23"/>
  <c r="DA86" i="23"/>
  <c r="CZ86" i="23"/>
  <c r="DA85" i="23"/>
  <c r="CZ85" i="23"/>
  <c r="DA84" i="23"/>
  <c r="CZ84" i="23"/>
  <c r="DA83" i="23"/>
  <c r="CZ83" i="23"/>
  <c r="DA82" i="23"/>
  <c r="CZ82" i="23"/>
  <c r="DA79" i="23"/>
  <c r="CZ79" i="23"/>
  <c r="DA78" i="23"/>
  <c r="CZ78" i="23"/>
  <c r="DA77" i="23"/>
  <c r="CZ77" i="23"/>
  <c r="DA76" i="23"/>
  <c r="CZ76" i="23"/>
  <c r="DA75" i="23"/>
  <c r="CZ75" i="23"/>
  <c r="DA74" i="23"/>
  <c r="CZ74" i="23"/>
  <c r="DA73" i="23"/>
  <c r="CZ73" i="23"/>
  <c r="DA72" i="23"/>
  <c r="CZ72" i="23"/>
  <c r="DA71" i="23"/>
  <c r="CZ71" i="23"/>
  <c r="DA68" i="23"/>
  <c r="CZ68" i="23"/>
  <c r="DA67" i="23"/>
  <c r="CZ67" i="23"/>
  <c r="DA66" i="23"/>
  <c r="CZ66" i="23"/>
  <c r="DA65" i="23"/>
  <c r="CZ65" i="23"/>
  <c r="DA64" i="23"/>
  <c r="CZ64" i="23"/>
  <c r="DA63" i="23"/>
  <c r="CZ63" i="23"/>
  <c r="DA62" i="23"/>
  <c r="CZ62" i="23"/>
  <c r="CZ69" i="23" s="1"/>
  <c r="CZ60" i="23"/>
  <c r="DA59" i="23"/>
  <c r="CZ59" i="23"/>
  <c r="DA56" i="23"/>
  <c r="CZ56" i="23"/>
  <c r="DA55" i="23"/>
  <c r="CZ55" i="23"/>
  <c r="DA54" i="23"/>
  <c r="CZ54" i="23"/>
  <c r="DA53" i="23"/>
  <c r="CZ53" i="23"/>
  <c r="DA52" i="23"/>
  <c r="CZ52" i="23"/>
  <c r="DA51" i="23"/>
  <c r="CZ51" i="23"/>
  <c r="DA50" i="23"/>
  <c r="CZ50" i="23"/>
  <c r="DA49" i="23"/>
  <c r="CZ49" i="23"/>
  <c r="DA48" i="23"/>
  <c r="CZ48" i="23"/>
  <c r="DA47" i="23"/>
  <c r="CZ47" i="23"/>
  <c r="DA44" i="23"/>
  <c r="CZ44" i="23"/>
  <c r="DA43" i="23"/>
  <c r="CZ43" i="23"/>
  <c r="DA42" i="23"/>
  <c r="CZ42" i="23"/>
  <c r="DA41" i="23"/>
  <c r="CZ41" i="23"/>
  <c r="DA40" i="23"/>
  <c r="CZ40" i="23"/>
  <c r="DA39" i="23"/>
  <c r="CZ39" i="23"/>
  <c r="DA38" i="23"/>
  <c r="CZ38" i="23"/>
  <c r="DA35" i="23"/>
  <c r="CZ35" i="23"/>
  <c r="DA34" i="23"/>
  <c r="CZ34" i="23"/>
  <c r="DA33" i="23"/>
  <c r="CZ33" i="23"/>
  <c r="DA32" i="23"/>
  <c r="CZ32" i="23"/>
  <c r="DA31" i="23"/>
  <c r="CZ31" i="23"/>
  <c r="DA30" i="23"/>
  <c r="CZ30" i="23"/>
  <c r="DA29" i="23"/>
  <c r="CZ29" i="23"/>
  <c r="DA28" i="23"/>
  <c r="CZ28" i="23"/>
  <c r="CZ36" i="23" s="1"/>
  <c r="DA25" i="23"/>
  <c r="CZ25" i="23"/>
  <c r="DA24" i="23"/>
  <c r="CZ24" i="23"/>
  <c r="DA23" i="23"/>
  <c r="CZ23" i="23"/>
  <c r="DA22" i="23"/>
  <c r="CZ22" i="23"/>
  <c r="DA21" i="23"/>
  <c r="CZ21" i="23"/>
  <c r="DA20" i="23"/>
  <c r="CZ20" i="23"/>
  <c r="DA19" i="23"/>
  <c r="CZ19" i="23"/>
  <c r="DA18" i="23"/>
  <c r="CZ18" i="23"/>
  <c r="CZ26" i="23" s="1"/>
  <c r="DA15" i="23"/>
  <c r="CZ15" i="23"/>
  <c r="DA14" i="23"/>
  <c r="CZ14" i="23"/>
  <c r="DA13" i="23"/>
  <c r="CZ13" i="23"/>
  <c r="DA12" i="23"/>
  <c r="CZ12" i="23"/>
  <c r="DA11" i="23"/>
  <c r="CZ11" i="23"/>
  <c r="DA10" i="23"/>
  <c r="CZ10" i="23"/>
  <c r="DA9" i="23"/>
  <c r="CZ9" i="23"/>
  <c r="DL132" i="23" l="1"/>
  <c r="DL133" i="23" s="1"/>
  <c r="DM133" i="23" s="1"/>
  <c r="DL130" i="23"/>
  <c r="DM130" i="23" s="1"/>
  <c r="DI125" i="23"/>
  <c r="DI129" i="23" s="1"/>
  <c r="DI130" i="23" s="1"/>
  <c r="DJ130" i="23" s="1"/>
  <c r="CZ80" i="23"/>
  <c r="CZ100" i="23"/>
  <c r="CZ45" i="23"/>
  <c r="CZ57" i="23"/>
  <c r="CZ108" i="23"/>
  <c r="CZ89" i="23"/>
  <c r="CZ16" i="23"/>
  <c r="CZ121" i="23" s="1"/>
  <c r="CZ123" i="23" s="1"/>
  <c r="CZ126" i="23" s="1"/>
  <c r="DK135" i="23" l="1"/>
  <c r="DI132" i="23"/>
  <c r="DI133" i="23" s="1"/>
  <c r="DJ133" i="23" s="1"/>
  <c r="DJ129" i="23"/>
  <c r="CZ122" i="23"/>
  <c r="CZ125" i="23" s="1"/>
  <c r="CZ129" i="23" s="1"/>
  <c r="CZ124" i="23"/>
  <c r="DH135" i="23" l="1"/>
  <c r="DA129" i="23"/>
  <c r="CZ132" i="23"/>
  <c r="CZ133" i="23" s="1"/>
  <c r="DA133" i="23" s="1"/>
  <c r="CY135" i="23" s="1"/>
  <c r="CZ130" i="23"/>
  <c r="DA130" i="23" s="1"/>
  <c r="CV125" i="23" l="1"/>
  <c r="CX125" i="23" s="1"/>
  <c r="CX118" i="23"/>
  <c r="CW118" i="23"/>
  <c r="CW119" i="23" s="1"/>
  <c r="CX115" i="23"/>
  <c r="CW115" i="23"/>
  <c r="CX114" i="23"/>
  <c r="CW114" i="23"/>
  <c r="CW116" i="23" s="1"/>
  <c r="CX113" i="23"/>
  <c r="CW113" i="23"/>
  <c r="CX110" i="23"/>
  <c r="CW110" i="23"/>
  <c r="CW111" i="23" s="1"/>
  <c r="CX107" i="23"/>
  <c r="CW107" i="23"/>
  <c r="CX106" i="23"/>
  <c r="CW106" i="23"/>
  <c r="CX105" i="23"/>
  <c r="CW105" i="23"/>
  <c r="CX104" i="23"/>
  <c r="CW104" i="23"/>
  <c r="CX103" i="23"/>
  <c r="CW103" i="23"/>
  <c r="CX102" i="23"/>
  <c r="CW102" i="23"/>
  <c r="CW108" i="23" s="1"/>
  <c r="CW99" i="23"/>
  <c r="CW98" i="23"/>
  <c r="CW97" i="23"/>
  <c r="CW96" i="23"/>
  <c r="CW95" i="23"/>
  <c r="CW94" i="23"/>
  <c r="CW91" i="23"/>
  <c r="CW92" i="23" s="1"/>
  <c r="CX88" i="23"/>
  <c r="CW88" i="23"/>
  <c r="CX87" i="23"/>
  <c r="CW87" i="23"/>
  <c r="CX86" i="23"/>
  <c r="CW86" i="23"/>
  <c r="CX85" i="23"/>
  <c r="CW85" i="23"/>
  <c r="CX84" i="23"/>
  <c r="CW84" i="23"/>
  <c r="CX83" i="23"/>
  <c r="CW83" i="23"/>
  <c r="CW89" i="23" s="1"/>
  <c r="CX82" i="23"/>
  <c r="CW82" i="23"/>
  <c r="CX79" i="23"/>
  <c r="CW79" i="23"/>
  <c r="CX78" i="23"/>
  <c r="CW78" i="23"/>
  <c r="CX77" i="23"/>
  <c r="CW77" i="23"/>
  <c r="CX76" i="23"/>
  <c r="CW76" i="23"/>
  <c r="CX75" i="23"/>
  <c r="CW75" i="23"/>
  <c r="CX74" i="23"/>
  <c r="CW74" i="23"/>
  <c r="CX73" i="23"/>
  <c r="CW73" i="23"/>
  <c r="CX72" i="23"/>
  <c r="CW72" i="23"/>
  <c r="CX71" i="23"/>
  <c r="CW71" i="23"/>
  <c r="CX68" i="23"/>
  <c r="CW68" i="23"/>
  <c r="CX67" i="23"/>
  <c r="CW67" i="23"/>
  <c r="CX66" i="23"/>
  <c r="CW66" i="23"/>
  <c r="CX65" i="23"/>
  <c r="CW65" i="23"/>
  <c r="CX64" i="23"/>
  <c r="CW64" i="23"/>
  <c r="CX63" i="23"/>
  <c r="CW63" i="23"/>
  <c r="CX62" i="23"/>
  <c r="CW62" i="23"/>
  <c r="CX59" i="23"/>
  <c r="CW59" i="23"/>
  <c r="CW60" i="23" s="1"/>
  <c r="CX56" i="23"/>
  <c r="CW56" i="23"/>
  <c r="CX55" i="23"/>
  <c r="CW55" i="23"/>
  <c r="CX54" i="23"/>
  <c r="CW54" i="23"/>
  <c r="CX53" i="23"/>
  <c r="CW53" i="23"/>
  <c r="CX52" i="23"/>
  <c r="CW52" i="23"/>
  <c r="CX51" i="23"/>
  <c r="CW51" i="23"/>
  <c r="CX50" i="23"/>
  <c r="CW50" i="23"/>
  <c r="CX49" i="23"/>
  <c r="CW49" i="23"/>
  <c r="CX48" i="23"/>
  <c r="CW48" i="23"/>
  <c r="CX47" i="23"/>
  <c r="CW47" i="23"/>
  <c r="CW57" i="23" s="1"/>
  <c r="CX44" i="23"/>
  <c r="CW44" i="23"/>
  <c r="CX43" i="23"/>
  <c r="CW43" i="23"/>
  <c r="CX42" i="23"/>
  <c r="CW42" i="23"/>
  <c r="CX41" i="23"/>
  <c r="CW41" i="23"/>
  <c r="CX40" i="23"/>
  <c r="CW40" i="23"/>
  <c r="CX39" i="23"/>
  <c r="CW39" i="23"/>
  <c r="CX38" i="23"/>
  <c r="CW38" i="23"/>
  <c r="CX35" i="23"/>
  <c r="CW35" i="23"/>
  <c r="CX34" i="23"/>
  <c r="CW34" i="23"/>
  <c r="CX33" i="23"/>
  <c r="CW33" i="23"/>
  <c r="CX32" i="23"/>
  <c r="CW32" i="23"/>
  <c r="CX31" i="23"/>
  <c r="CW31" i="23"/>
  <c r="CX30" i="23"/>
  <c r="CW30" i="23"/>
  <c r="CX29" i="23"/>
  <c r="CW29" i="23"/>
  <c r="CX28" i="23"/>
  <c r="CW28" i="23"/>
  <c r="CX25" i="23"/>
  <c r="CW25" i="23"/>
  <c r="CX24" i="23"/>
  <c r="CW24" i="23"/>
  <c r="CX23" i="23"/>
  <c r="CW23" i="23"/>
  <c r="CX22" i="23"/>
  <c r="CW22" i="23"/>
  <c r="CX21" i="23"/>
  <c r="CW21" i="23"/>
  <c r="CX20" i="23"/>
  <c r="CW20" i="23"/>
  <c r="CX19" i="23"/>
  <c r="CW19" i="23"/>
  <c r="CX18" i="23"/>
  <c r="CW18" i="23"/>
  <c r="CX15" i="23"/>
  <c r="CW15" i="23"/>
  <c r="CX14" i="23"/>
  <c r="CW14" i="23"/>
  <c r="CX13" i="23"/>
  <c r="CW13" i="23"/>
  <c r="CX12" i="23"/>
  <c r="CW12" i="23"/>
  <c r="CX11" i="23"/>
  <c r="CW11" i="23"/>
  <c r="CX10" i="23"/>
  <c r="CW10" i="23"/>
  <c r="CX9" i="23"/>
  <c r="CW9" i="23"/>
  <c r="CW16" i="23" s="1"/>
  <c r="CW36" i="23" l="1"/>
  <c r="CW45" i="23"/>
  <c r="CW69" i="23"/>
  <c r="CW80" i="23"/>
  <c r="CW100" i="23"/>
  <c r="CW26" i="23"/>
  <c r="CS125" i="23"/>
  <c r="CU125" i="23" s="1"/>
  <c r="CU118" i="23"/>
  <c r="CT118" i="23"/>
  <c r="CT119" i="23" s="1"/>
  <c r="CU115" i="23"/>
  <c r="CT115" i="23"/>
  <c r="CU114" i="23"/>
  <c r="CT114" i="23"/>
  <c r="CU113" i="23"/>
  <c r="CT113" i="23"/>
  <c r="CU110" i="23"/>
  <c r="CT110" i="23"/>
  <c r="CT111" i="23" s="1"/>
  <c r="CU107" i="23"/>
  <c r="CT107" i="23"/>
  <c r="CU106" i="23"/>
  <c r="CT106" i="23"/>
  <c r="CU105" i="23"/>
  <c r="CT105" i="23"/>
  <c r="CU104" i="23"/>
  <c r="CT104" i="23"/>
  <c r="CU103" i="23"/>
  <c r="CT103" i="23"/>
  <c r="CU102" i="23"/>
  <c r="CT102" i="23"/>
  <c r="CT99" i="23"/>
  <c r="CT98" i="23"/>
  <c r="CT97" i="23"/>
  <c r="CT96" i="23"/>
  <c r="CT95" i="23"/>
  <c r="CT94" i="23"/>
  <c r="CT91" i="23"/>
  <c r="CT92" i="23" s="1"/>
  <c r="CU88" i="23"/>
  <c r="CT88" i="23"/>
  <c r="CU87" i="23"/>
  <c r="CT87" i="23"/>
  <c r="CU86" i="23"/>
  <c r="CT86" i="23"/>
  <c r="CU85" i="23"/>
  <c r="CT85" i="23"/>
  <c r="CU84" i="23"/>
  <c r="CT84" i="23"/>
  <c r="CU83" i="23"/>
  <c r="CT83" i="23"/>
  <c r="CU82" i="23"/>
  <c r="CT82" i="23"/>
  <c r="CU79" i="23"/>
  <c r="CT79" i="23"/>
  <c r="CU78" i="23"/>
  <c r="CT78" i="23"/>
  <c r="CU77" i="23"/>
  <c r="CT77" i="23"/>
  <c r="CU76" i="23"/>
  <c r="CT76" i="23"/>
  <c r="CU75" i="23"/>
  <c r="CT75" i="23"/>
  <c r="CU74" i="23"/>
  <c r="CT74" i="23"/>
  <c r="CU73" i="23"/>
  <c r="CT73" i="23"/>
  <c r="CU72" i="23"/>
  <c r="CT72" i="23"/>
  <c r="CU71" i="23"/>
  <c r="CT71" i="23"/>
  <c r="CU68" i="23"/>
  <c r="CT68" i="23"/>
  <c r="CU67" i="23"/>
  <c r="CT67" i="23"/>
  <c r="CU66" i="23"/>
  <c r="CT66" i="23"/>
  <c r="CU65" i="23"/>
  <c r="CT65" i="23"/>
  <c r="CU64" i="23"/>
  <c r="CT64" i="23"/>
  <c r="CU63" i="23"/>
  <c r="CT63" i="23"/>
  <c r="CU62" i="23"/>
  <c r="CT62" i="23"/>
  <c r="CU59" i="23"/>
  <c r="CT59" i="23"/>
  <c r="CT60" i="23" s="1"/>
  <c r="CU56" i="23"/>
  <c r="CT56" i="23"/>
  <c r="CU55" i="23"/>
  <c r="CT55" i="23"/>
  <c r="CU54" i="23"/>
  <c r="CT54" i="23"/>
  <c r="CU53" i="23"/>
  <c r="CT53" i="23"/>
  <c r="CU52" i="23"/>
  <c r="CT52" i="23"/>
  <c r="CU51" i="23"/>
  <c r="CT51" i="23"/>
  <c r="CU50" i="23"/>
  <c r="CT50" i="23"/>
  <c r="CU49" i="23"/>
  <c r="CT49" i="23"/>
  <c r="CU48" i="23"/>
  <c r="CT48" i="23"/>
  <c r="CU47" i="23"/>
  <c r="CT47" i="23"/>
  <c r="CU44" i="23"/>
  <c r="CT44" i="23"/>
  <c r="CU43" i="23"/>
  <c r="CT43" i="23"/>
  <c r="CU42" i="23"/>
  <c r="CT42" i="23"/>
  <c r="CU41" i="23"/>
  <c r="CT41" i="23"/>
  <c r="CU40" i="23"/>
  <c r="CT40" i="23"/>
  <c r="CU39" i="23"/>
  <c r="CT39" i="23"/>
  <c r="CU38" i="23"/>
  <c r="CT38" i="23"/>
  <c r="CU35" i="23"/>
  <c r="CT35" i="23"/>
  <c r="CU34" i="23"/>
  <c r="CT34" i="23"/>
  <c r="CU33" i="23"/>
  <c r="CT33" i="23"/>
  <c r="CU32" i="23"/>
  <c r="CT32" i="23"/>
  <c r="CU31" i="23"/>
  <c r="CT31" i="23"/>
  <c r="CU30" i="23"/>
  <c r="CT30" i="23"/>
  <c r="CU29" i="23"/>
  <c r="CT29" i="23"/>
  <c r="CU28" i="23"/>
  <c r="CT28" i="23"/>
  <c r="CU25" i="23"/>
  <c r="CT25" i="23"/>
  <c r="CU24" i="23"/>
  <c r="CT24" i="23"/>
  <c r="CU23" i="23"/>
  <c r="CT23" i="23"/>
  <c r="CU22" i="23"/>
  <c r="CT22" i="23"/>
  <c r="CU21" i="23"/>
  <c r="CT21" i="23"/>
  <c r="CU20" i="23"/>
  <c r="CT20" i="23"/>
  <c r="CU19" i="23"/>
  <c r="CT19" i="23"/>
  <c r="CU18" i="23"/>
  <c r="CT18" i="23"/>
  <c r="CU15" i="23"/>
  <c r="CT15" i="23"/>
  <c r="CU14" i="23"/>
  <c r="CT14" i="23"/>
  <c r="CU13" i="23"/>
  <c r="CT13" i="23"/>
  <c r="CU12" i="23"/>
  <c r="CT12" i="23"/>
  <c r="CU11" i="23"/>
  <c r="CT11" i="23"/>
  <c r="CU10" i="23"/>
  <c r="CT10" i="23"/>
  <c r="CU9" i="23"/>
  <c r="CT9" i="23"/>
  <c r="CW121" i="23" l="1"/>
  <c r="CW124" i="23" s="1"/>
  <c r="CT116" i="23"/>
  <c r="CT108" i="23"/>
  <c r="CT100" i="23"/>
  <c r="CT89" i="23"/>
  <c r="CT80" i="23"/>
  <c r="CT69" i="23"/>
  <c r="CT57" i="23"/>
  <c r="CT45" i="23"/>
  <c r="CT36" i="23"/>
  <c r="CT26" i="23"/>
  <c r="CT16" i="23"/>
  <c r="CW122" i="23" l="1"/>
  <c r="CW123" i="23"/>
  <c r="CW126" i="23" s="1"/>
  <c r="CW125" i="23"/>
  <c r="CW129" i="23" s="1"/>
  <c r="CW130" i="23" s="1"/>
  <c r="CX130" i="23" s="1"/>
  <c r="CT121" i="23"/>
  <c r="CT124" i="23" s="1"/>
  <c r="CX129" i="23" l="1"/>
  <c r="CW132" i="23"/>
  <c r="CW133" i="23" s="1"/>
  <c r="CX133" i="23" s="1"/>
  <c r="CT122" i="23"/>
  <c r="CT123" i="23"/>
  <c r="CT126" i="23" s="1"/>
  <c r="CP125" i="23"/>
  <c r="CR125" i="23" s="1"/>
  <c r="CR118" i="23"/>
  <c r="CQ118" i="23"/>
  <c r="CQ119" i="23" s="1"/>
  <c r="CR115" i="23"/>
  <c r="CQ115" i="23"/>
  <c r="CR114" i="23"/>
  <c r="CQ114" i="23"/>
  <c r="CR113" i="23"/>
  <c r="CQ113" i="23"/>
  <c r="CR110" i="23"/>
  <c r="CQ110" i="23"/>
  <c r="CQ111" i="23" s="1"/>
  <c r="CR107" i="23"/>
  <c r="CQ107" i="23"/>
  <c r="CR106" i="23"/>
  <c r="CQ106" i="23"/>
  <c r="CR105" i="23"/>
  <c r="CQ105" i="23"/>
  <c r="CR104" i="23"/>
  <c r="CQ104" i="23"/>
  <c r="CR103" i="23"/>
  <c r="CQ103" i="23"/>
  <c r="CR102" i="23"/>
  <c r="CQ102" i="23"/>
  <c r="CQ108" i="23" s="1"/>
  <c r="CQ99" i="23"/>
  <c r="CQ98" i="23"/>
  <c r="CQ97" i="23"/>
  <c r="CQ96" i="23"/>
  <c r="CQ95" i="23"/>
  <c r="CQ100" i="23" s="1"/>
  <c r="CQ94" i="23"/>
  <c r="CQ91" i="23"/>
  <c r="CQ92" i="23" s="1"/>
  <c r="CR88" i="23"/>
  <c r="CQ88" i="23"/>
  <c r="CR87" i="23"/>
  <c r="CQ87" i="23"/>
  <c r="CR86" i="23"/>
  <c r="CQ86" i="23"/>
  <c r="CR85" i="23"/>
  <c r="CQ85" i="23"/>
  <c r="CR84" i="23"/>
  <c r="CQ84" i="23"/>
  <c r="CR83" i="23"/>
  <c r="CQ83" i="23"/>
  <c r="CR82" i="23"/>
  <c r="CQ82" i="23"/>
  <c r="CR79" i="23"/>
  <c r="CQ79" i="23"/>
  <c r="CR78" i="23"/>
  <c r="CQ78" i="23"/>
  <c r="CR77" i="23"/>
  <c r="CQ77" i="23"/>
  <c r="CR76" i="23"/>
  <c r="CQ76" i="23"/>
  <c r="CR75" i="23"/>
  <c r="CQ75" i="23"/>
  <c r="CR74" i="23"/>
  <c r="CQ74" i="23"/>
  <c r="CR73" i="23"/>
  <c r="CQ73" i="23"/>
  <c r="CR72" i="23"/>
  <c r="CQ72" i="23"/>
  <c r="CQ80" i="23" s="1"/>
  <c r="CR71" i="23"/>
  <c r="CQ71" i="23"/>
  <c r="CR68" i="23"/>
  <c r="CQ68" i="23"/>
  <c r="CR67" i="23"/>
  <c r="CQ67" i="23"/>
  <c r="CR66" i="23"/>
  <c r="CQ66" i="23"/>
  <c r="CR65" i="23"/>
  <c r="CQ65" i="23"/>
  <c r="CR64" i="23"/>
  <c r="CQ64" i="23"/>
  <c r="CR63" i="23"/>
  <c r="CQ63" i="23"/>
  <c r="CR62" i="23"/>
  <c r="CQ62" i="23"/>
  <c r="CQ69" i="23" s="1"/>
  <c r="CR59" i="23"/>
  <c r="CQ59" i="23"/>
  <c r="CQ60" i="23" s="1"/>
  <c r="CR56" i="23"/>
  <c r="CQ56" i="23"/>
  <c r="CR55" i="23"/>
  <c r="CQ55" i="23"/>
  <c r="CR54" i="23"/>
  <c r="CQ54" i="23"/>
  <c r="CR53" i="23"/>
  <c r="CQ53" i="23"/>
  <c r="CR52" i="23"/>
  <c r="CQ52" i="23"/>
  <c r="CR51" i="23"/>
  <c r="CQ51" i="23"/>
  <c r="CR50" i="23"/>
  <c r="CQ50" i="23"/>
  <c r="CR49" i="23"/>
  <c r="CQ49" i="23"/>
  <c r="CR48" i="23"/>
  <c r="CQ48" i="23"/>
  <c r="CR47" i="23"/>
  <c r="CQ47" i="23"/>
  <c r="CR44" i="23"/>
  <c r="CQ44" i="23"/>
  <c r="CR43" i="23"/>
  <c r="CQ43" i="23"/>
  <c r="CR42" i="23"/>
  <c r="CQ42" i="23"/>
  <c r="CR41" i="23"/>
  <c r="CQ41" i="23"/>
  <c r="CR40" i="23"/>
  <c r="CQ40" i="23"/>
  <c r="CR39" i="23"/>
  <c r="CQ39" i="23"/>
  <c r="CR38" i="23"/>
  <c r="CQ38" i="23"/>
  <c r="CQ45" i="23" s="1"/>
  <c r="CR35" i="23"/>
  <c r="CQ35" i="23"/>
  <c r="CR34" i="23"/>
  <c r="CQ34" i="23"/>
  <c r="CR33" i="23"/>
  <c r="CQ33" i="23"/>
  <c r="CR32" i="23"/>
  <c r="CQ32" i="23"/>
  <c r="CR31" i="23"/>
  <c r="CQ31" i="23"/>
  <c r="CR30" i="23"/>
  <c r="CQ30" i="23"/>
  <c r="CR29" i="23"/>
  <c r="CQ29" i="23"/>
  <c r="CR28" i="23"/>
  <c r="CQ28" i="23"/>
  <c r="CQ36" i="23" s="1"/>
  <c r="CR25" i="23"/>
  <c r="CQ25" i="23"/>
  <c r="CR24" i="23"/>
  <c r="CQ24" i="23"/>
  <c r="CR23" i="23"/>
  <c r="CQ23" i="23"/>
  <c r="CR22" i="23"/>
  <c r="CQ22" i="23"/>
  <c r="CR21" i="23"/>
  <c r="CQ21" i="23"/>
  <c r="CR20" i="23"/>
  <c r="CQ20" i="23"/>
  <c r="CR19" i="23"/>
  <c r="CQ19" i="23"/>
  <c r="CR18" i="23"/>
  <c r="CQ18" i="23"/>
  <c r="CQ26" i="23" s="1"/>
  <c r="CR15" i="23"/>
  <c r="CQ15" i="23"/>
  <c r="CR14" i="23"/>
  <c r="CQ14" i="23"/>
  <c r="CR13" i="23"/>
  <c r="CQ13" i="23"/>
  <c r="CR12" i="23"/>
  <c r="CQ12" i="23"/>
  <c r="CR11" i="23"/>
  <c r="CQ11" i="23"/>
  <c r="CR10" i="23"/>
  <c r="CQ10" i="23"/>
  <c r="CR9" i="23"/>
  <c r="CQ9" i="23"/>
  <c r="CV135" i="23" l="1"/>
  <c r="CT125" i="23"/>
  <c r="CT129" i="23" s="1"/>
  <c r="CT130" i="23" s="1"/>
  <c r="CU130" i="23" s="1"/>
  <c r="CQ16" i="23"/>
  <c r="CQ57" i="23"/>
  <c r="CQ89" i="23"/>
  <c r="CQ116" i="23"/>
  <c r="CQ121" i="23"/>
  <c r="CU129" i="23" l="1"/>
  <c r="CT132" i="23"/>
  <c r="CT133" i="23" s="1"/>
  <c r="CU133" i="23" s="1"/>
  <c r="CQ124" i="23"/>
  <c r="CQ122" i="23"/>
  <c r="CQ125" i="23" s="1"/>
  <c r="CQ129" i="23" s="1"/>
  <c r="CQ123" i="23"/>
  <c r="CQ126" i="23" s="1"/>
  <c r="CS135" i="23" l="1"/>
  <c r="CQ132" i="23"/>
  <c r="CQ133" i="23" s="1"/>
  <c r="CR133" i="23" s="1"/>
  <c r="CQ130" i="23"/>
  <c r="CR130" i="23" s="1"/>
  <c r="CR129" i="23"/>
  <c r="CP135" i="23" l="1"/>
  <c r="CM125" i="23"/>
  <c r="CO125" i="23" s="1"/>
  <c r="CO118" i="23"/>
  <c r="CN118" i="23"/>
  <c r="CN119" i="23" s="1"/>
  <c r="CO115" i="23"/>
  <c r="CN115" i="23"/>
  <c r="CO114" i="23"/>
  <c r="CN114" i="23"/>
  <c r="CN116" i="23" s="1"/>
  <c r="CO113" i="23"/>
  <c r="CN113" i="23"/>
  <c r="CO110" i="23"/>
  <c r="CN110" i="23"/>
  <c r="CN111" i="23" s="1"/>
  <c r="CO107" i="23"/>
  <c r="CN107" i="23"/>
  <c r="CO106" i="23"/>
  <c r="CN106" i="23"/>
  <c r="CO105" i="23"/>
  <c r="CN105" i="23"/>
  <c r="CO104" i="23"/>
  <c r="CN104" i="23"/>
  <c r="CO103" i="23"/>
  <c r="CN103" i="23"/>
  <c r="CO102" i="23"/>
  <c r="CN102" i="23"/>
  <c r="CN108" i="23" s="1"/>
  <c r="CN99" i="23"/>
  <c r="CN98" i="23"/>
  <c r="CN97" i="23"/>
  <c r="CN96" i="23"/>
  <c r="CN95" i="23"/>
  <c r="CN94" i="23"/>
  <c r="CN91" i="23"/>
  <c r="CN92" i="23" s="1"/>
  <c r="CO88" i="23"/>
  <c r="CN88" i="23"/>
  <c r="CO87" i="23"/>
  <c r="CN87" i="23"/>
  <c r="CO86" i="23"/>
  <c r="CN86" i="23"/>
  <c r="CO85" i="23"/>
  <c r="CN85" i="23"/>
  <c r="CO84" i="23"/>
  <c r="CN84" i="23"/>
  <c r="CO83" i="23"/>
  <c r="CN83" i="23"/>
  <c r="CN89" i="23" s="1"/>
  <c r="CO82" i="23"/>
  <c r="CN82" i="23"/>
  <c r="CO79" i="23"/>
  <c r="CN79" i="23"/>
  <c r="CO78" i="23"/>
  <c r="CN78" i="23"/>
  <c r="CO77" i="23"/>
  <c r="CN77" i="23"/>
  <c r="CO76" i="23"/>
  <c r="CN76" i="23"/>
  <c r="CO75" i="23"/>
  <c r="CN75" i="23"/>
  <c r="CO74" i="23"/>
  <c r="CN74" i="23"/>
  <c r="CO73" i="23"/>
  <c r="CN73" i="23"/>
  <c r="CO72" i="23"/>
  <c r="CN72" i="23"/>
  <c r="CO71" i="23"/>
  <c r="CN71" i="23"/>
  <c r="CN80" i="23" s="1"/>
  <c r="CO68" i="23"/>
  <c r="CN68" i="23"/>
  <c r="CO67" i="23"/>
  <c r="CN67" i="23"/>
  <c r="CO66" i="23"/>
  <c r="CN66" i="23"/>
  <c r="CO65" i="23"/>
  <c r="CN65" i="23"/>
  <c r="CO64" i="23"/>
  <c r="CN64" i="23"/>
  <c r="CO63" i="23"/>
  <c r="CN63" i="23"/>
  <c r="CO62" i="23"/>
  <c r="CN62" i="23"/>
  <c r="CO59" i="23"/>
  <c r="CN59" i="23"/>
  <c r="CN60" i="23" s="1"/>
  <c r="CO56" i="23"/>
  <c r="CN56" i="23"/>
  <c r="CO55" i="23"/>
  <c r="CN55" i="23"/>
  <c r="CO54" i="23"/>
  <c r="CN54" i="23"/>
  <c r="CO53" i="23"/>
  <c r="CN53" i="23"/>
  <c r="CO52" i="23"/>
  <c r="CN52" i="23"/>
  <c r="CO51" i="23"/>
  <c r="CN51" i="23"/>
  <c r="CO50" i="23"/>
  <c r="CN50" i="23"/>
  <c r="CO49" i="23"/>
  <c r="CN49" i="23"/>
  <c r="CO48" i="23"/>
  <c r="CN48" i="23"/>
  <c r="CO47" i="23"/>
  <c r="CN47" i="23"/>
  <c r="CN57" i="23" s="1"/>
  <c r="CO44" i="23"/>
  <c r="CN44" i="23"/>
  <c r="CO43" i="23"/>
  <c r="CN43" i="23"/>
  <c r="CO42" i="23"/>
  <c r="CN42" i="23"/>
  <c r="CO41" i="23"/>
  <c r="CN41" i="23"/>
  <c r="CO40" i="23"/>
  <c r="CN40" i="23"/>
  <c r="CO39" i="23"/>
  <c r="CN39" i="23"/>
  <c r="CO38" i="23"/>
  <c r="CN38" i="23"/>
  <c r="CO35" i="23"/>
  <c r="CN35" i="23"/>
  <c r="CO34" i="23"/>
  <c r="CN34" i="23"/>
  <c r="CO33" i="23"/>
  <c r="CN33" i="23"/>
  <c r="CO32" i="23"/>
  <c r="CN32" i="23"/>
  <c r="CO31" i="23"/>
  <c r="CN31" i="23"/>
  <c r="CO30" i="23"/>
  <c r="CN30" i="23"/>
  <c r="CO29" i="23"/>
  <c r="CN29" i="23"/>
  <c r="CO28" i="23"/>
  <c r="CN28" i="23"/>
  <c r="CN36" i="23" s="1"/>
  <c r="CO25" i="23"/>
  <c r="CN25" i="23"/>
  <c r="CO24" i="23"/>
  <c r="CN24" i="23"/>
  <c r="CO23" i="23"/>
  <c r="CN23" i="23"/>
  <c r="CO22" i="23"/>
  <c r="CN22" i="23"/>
  <c r="CO21" i="23"/>
  <c r="CN21" i="23"/>
  <c r="CO20" i="23"/>
  <c r="CN20" i="23"/>
  <c r="CO19" i="23"/>
  <c r="CN19" i="23"/>
  <c r="CO18" i="23"/>
  <c r="CN18" i="23"/>
  <c r="CN26" i="23" s="1"/>
  <c r="CO15" i="23"/>
  <c r="CN15" i="23"/>
  <c r="CO14" i="23"/>
  <c r="CN14" i="23"/>
  <c r="CO13" i="23"/>
  <c r="CN13" i="23"/>
  <c r="CO12" i="23"/>
  <c r="CN12" i="23"/>
  <c r="CO11" i="23"/>
  <c r="CN11" i="23"/>
  <c r="CO10" i="23"/>
  <c r="CN10" i="23"/>
  <c r="CO9" i="23"/>
  <c r="CN9" i="23"/>
  <c r="CN16" i="23" s="1"/>
  <c r="CN45" i="23" l="1"/>
  <c r="CN69" i="23"/>
  <c r="CN121" i="23" s="1"/>
  <c r="CN100" i="23"/>
  <c r="CN124" i="23" l="1"/>
  <c r="CN123" i="23"/>
  <c r="CN126" i="23" s="1"/>
  <c r="CN122" i="23"/>
  <c r="CN125" i="23" l="1"/>
  <c r="CN129" i="23" s="1"/>
  <c r="CJ125" i="23"/>
  <c r="CL125" i="23" s="1"/>
  <c r="CL118" i="23"/>
  <c r="CK118" i="23"/>
  <c r="CK119" i="23" s="1"/>
  <c r="CL115" i="23"/>
  <c r="CK115" i="23"/>
  <c r="CL114" i="23"/>
  <c r="CK114" i="23"/>
  <c r="CL113" i="23"/>
  <c r="CK113" i="23"/>
  <c r="CK116" i="23" s="1"/>
  <c r="CL110" i="23"/>
  <c r="CK110" i="23"/>
  <c r="CK111" i="23" s="1"/>
  <c r="CL107" i="23"/>
  <c r="CK107" i="23"/>
  <c r="CL106" i="23"/>
  <c r="CK106" i="23"/>
  <c r="CL105" i="23"/>
  <c r="CK105" i="23"/>
  <c r="CL104" i="23"/>
  <c r="CK104" i="23"/>
  <c r="CL103" i="23"/>
  <c r="CK103" i="23"/>
  <c r="CL102" i="23"/>
  <c r="CK102" i="23"/>
  <c r="CK108" i="23" s="1"/>
  <c r="CK99" i="23"/>
  <c r="CK98" i="23"/>
  <c r="CK97" i="23"/>
  <c r="CK96" i="23"/>
  <c r="CK95" i="23"/>
  <c r="CK94" i="23"/>
  <c r="CK92" i="23"/>
  <c r="CK91" i="23"/>
  <c r="CL88" i="23"/>
  <c r="CK88" i="23"/>
  <c r="CL87" i="23"/>
  <c r="CK87" i="23"/>
  <c r="CL86" i="23"/>
  <c r="CK86" i="23"/>
  <c r="CL85" i="23"/>
  <c r="CK85" i="23"/>
  <c r="CL84" i="23"/>
  <c r="CK84" i="23"/>
  <c r="CL83" i="23"/>
  <c r="CK83" i="23"/>
  <c r="CL82" i="23"/>
  <c r="CK82" i="23"/>
  <c r="CL79" i="23"/>
  <c r="CK79" i="23"/>
  <c r="CL78" i="23"/>
  <c r="CK78" i="23"/>
  <c r="CL77" i="23"/>
  <c r="CK77" i="23"/>
  <c r="CL76" i="23"/>
  <c r="CK76" i="23"/>
  <c r="CL75" i="23"/>
  <c r="CK75" i="23"/>
  <c r="CL74" i="23"/>
  <c r="CK74" i="23"/>
  <c r="CL73" i="23"/>
  <c r="CK73" i="23"/>
  <c r="CL72" i="23"/>
  <c r="CK72" i="23"/>
  <c r="CL71" i="23"/>
  <c r="CK71" i="23"/>
  <c r="CK80" i="23" s="1"/>
  <c r="CL68" i="23"/>
  <c r="CK68" i="23"/>
  <c r="CL67" i="23"/>
  <c r="CK67" i="23"/>
  <c r="CL66" i="23"/>
  <c r="CK66" i="23"/>
  <c r="CL65" i="23"/>
  <c r="CK65" i="23"/>
  <c r="CL64" i="23"/>
  <c r="CK64" i="23"/>
  <c r="CL63" i="23"/>
  <c r="CK63" i="23"/>
  <c r="CL62" i="23"/>
  <c r="CK62" i="23"/>
  <c r="CK60" i="23"/>
  <c r="CL59" i="23"/>
  <c r="CK59" i="23"/>
  <c r="CL56" i="23"/>
  <c r="CK56" i="23"/>
  <c r="CL55" i="23"/>
  <c r="CK55" i="23"/>
  <c r="CL54" i="23"/>
  <c r="CK54" i="23"/>
  <c r="CL53" i="23"/>
  <c r="CK53" i="23"/>
  <c r="CL52" i="23"/>
  <c r="CK52" i="23"/>
  <c r="CL51" i="23"/>
  <c r="CK51" i="23"/>
  <c r="CL50" i="23"/>
  <c r="CK50" i="23"/>
  <c r="CL49" i="23"/>
  <c r="CK49" i="23"/>
  <c r="CL48" i="23"/>
  <c r="CK48" i="23"/>
  <c r="CL47" i="23"/>
  <c r="CK47" i="23"/>
  <c r="CL44" i="23"/>
  <c r="CK44" i="23"/>
  <c r="CL43" i="23"/>
  <c r="CK43" i="23"/>
  <c r="CL42" i="23"/>
  <c r="CK42" i="23"/>
  <c r="CL41" i="23"/>
  <c r="CK41" i="23"/>
  <c r="CL40" i="23"/>
  <c r="CK40" i="23"/>
  <c r="CL39" i="23"/>
  <c r="CK39" i="23"/>
  <c r="CL38" i="23"/>
  <c r="CK38" i="23"/>
  <c r="CK45" i="23" s="1"/>
  <c r="CL35" i="23"/>
  <c r="CK35" i="23"/>
  <c r="CL34" i="23"/>
  <c r="CK34" i="23"/>
  <c r="CL33" i="23"/>
  <c r="CK33" i="23"/>
  <c r="CL32" i="23"/>
  <c r="CK32" i="23"/>
  <c r="CL31" i="23"/>
  <c r="CK31" i="23"/>
  <c r="CL30" i="23"/>
  <c r="CK30" i="23"/>
  <c r="CL29" i="23"/>
  <c r="CK29" i="23"/>
  <c r="CL28" i="23"/>
  <c r="CK28" i="23"/>
  <c r="CK36" i="23" s="1"/>
  <c r="CL25" i="23"/>
  <c r="CK25" i="23"/>
  <c r="CL24" i="23"/>
  <c r="CK24" i="23"/>
  <c r="CL23" i="23"/>
  <c r="CK23" i="23"/>
  <c r="CL22" i="23"/>
  <c r="CK22" i="23"/>
  <c r="CL21" i="23"/>
  <c r="CK21" i="23"/>
  <c r="CL20" i="23"/>
  <c r="CK20" i="23"/>
  <c r="CL19" i="23"/>
  <c r="CK19" i="23"/>
  <c r="CL18" i="23"/>
  <c r="CK18" i="23"/>
  <c r="CK26" i="23" s="1"/>
  <c r="CL15" i="23"/>
  <c r="CK15" i="23"/>
  <c r="CL14" i="23"/>
  <c r="CK14" i="23"/>
  <c r="CL13" i="23"/>
  <c r="CK13" i="23"/>
  <c r="CL12" i="23"/>
  <c r="CK12" i="23"/>
  <c r="CL11" i="23"/>
  <c r="CK11" i="23"/>
  <c r="CL10" i="23"/>
  <c r="CK10" i="23"/>
  <c r="CL9" i="23"/>
  <c r="CK9" i="23"/>
  <c r="CO129" i="23" l="1"/>
  <c r="CN132" i="23"/>
  <c r="CN133" i="23" s="1"/>
  <c r="CO133" i="23" s="1"/>
  <c r="CN130" i="23"/>
  <c r="CO130" i="23" s="1"/>
  <c r="CK69" i="23"/>
  <c r="CK100" i="23"/>
  <c r="CK57" i="23"/>
  <c r="CK89" i="23"/>
  <c r="CK121" i="23" s="1"/>
  <c r="CK16" i="23"/>
  <c r="CH9" i="23"/>
  <c r="CH10" i="23"/>
  <c r="CH11" i="23"/>
  <c r="CH12" i="23"/>
  <c r="CH13" i="23"/>
  <c r="CH14" i="23"/>
  <c r="CH15" i="23"/>
  <c r="CH18" i="23"/>
  <c r="CH19" i="23"/>
  <c r="CH20" i="23"/>
  <c r="CH21" i="23"/>
  <c r="CH22" i="23"/>
  <c r="CH23" i="23"/>
  <c r="CH24" i="23"/>
  <c r="CH25" i="23"/>
  <c r="CH28" i="23"/>
  <c r="CH29" i="23"/>
  <c r="CH30" i="23"/>
  <c r="CH31" i="23"/>
  <c r="CH32" i="23"/>
  <c r="CH33" i="23"/>
  <c r="CH34" i="23"/>
  <c r="CH35" i="23"/>
  <c r="CH38" i="23"/>
  <c r="CH39" i="23"/>
  <c r="CH40" i="23"/>
  <c r="CH41" i="23"/>
  <c r="CH42" i="23"/>
  <c r="CH43" i="23"/>
  <c r="CH44" i="23"/>
  <c r="CH47" i="23"/>
  <c r="CH48" i="23"/>
  <c r="CH49" i="23"/>
  <c r="CH50" i="23"/>
  <c r="CH51" i="23"/>
  <c r="CH52" i="23"/>
  <c r="CH53" i="23"/>
  <c r="CH54" i="23"/>
  <c r="CH55" i="23"/>
  <c r="CH56" i="23"/>
  <c r="CH59" i="23"/>
  <c r="CH60" i="23" s="1"/>
  <c r="CH62" i="23"/>
  <c r="CH63" i="23"/>
  <c r="CH64" i="23"/>
  <c r="CH65" i="23"/>
  <c r="CH66" i="23"/>
  <c r="CH67" i="23"/>
  <c r="CH68" i="23"/>
  <c r="CH71" i="23"/>
  <c r="CH72" i="23"/>
  <c r="CH73" i="23"/>
  <c r="CH74" i="23"/>
  <c r="CH75" i="23"/>
  <c r="CH76" i="23"/>
  <c r="CH77" i="23"/>
  <c r="CH78" i="23"/>
  <c r="CH79" i="23"/>
  <c r="CH82" i="23"/>
  <c r="CH83" i="23"/>
  <c r="CH84" i="23"/>
  <c r="CH85" i="23"/>
  <c r="CH86" i="23"/>
  <c r="CH87" i="23"/>
  <c r="CH88" i="23"/>
  <c r="CH91" i="23"/>
  <c r="CH92" i="23" s="1"/>
  <c r="CH94" i="23"/>
  <c r="CH95" i="23"/>
  <c r="CH96" i="23"/>
  <c r="CH100" i="23" s="1"/>
  <c r="CH97" i="23"/>
  <c r="CH98" i="23"/>
  <c r="CH99" i="23"/>
  <c r="CH102" i="23"/>
  <c r="CH103" i="23"/>
  <c r="CH104" i="23"/>
  <c r="CH105" i="23"/>
  <c r="CH106" i="23"/>
  <c r="CH107" i="23"/>
  <c r="CH110" i="23"/>
  <c r="CH111" i="23" s="1"/>
  <c r="CH113" i="23"/>
  <c r="CH114" i="23"/>
  <c r="CH115" i="23"/>
  <c r="CH118" i="23"/>
  <c r="CH119" i="23" s="1"/>
  <c r="CI118" i="23"/>
  <c r="CI115" i="23"/>
  <c r="CI114" i="23"/>
  <c r="CI113" i="23"/>
  <c r="CI110" i="23"/>
  <c r="CI107" i="23"/>
  <c r="CI106" i="23"/>
  <c r="CI105" i="23"/>
  <c r="CI104" i="23"/>
  <c r="CI103" i="23"/>
  <c r="CI102" i="23"/>
  <c r="CI88" i="23"/>
  <c r="CI87" i="23"/>
  <c r="CI86" i="23"/>
  <c r="CI85" i="23"/>
  <c r="CI84" i="23"/>
  <c r="CI83" i="23"/>
  <c r="CI82" i="23"/>
  <c r="CI79" i="23"/>
  <c r="CI78" i="23"/>
  <c r="CI77" i="23"/>
  <c r="CI76" i="23"/>
  <c r="CI75" i="23"/>
  <c r="CI74" i="23"/>
  <c r="CI73" i="23"/>
  <c r="CI72" i="23"/>
  <c r="CI71" i="23"/>
  <c r="CI68" i="23"/>
  <c r="CI67" i="23"/>
  <c r="CI66" i="23"/>
  <c r="CI65" i="23"/>
  <c r="CI64" i="23"/>
  <c r="CI63" i="23"/>
  <c r="CI62" i="23"/>
  <c r="CI59" i="23"/>
  <c r="CI56" i="23"/>
  <c r="CI55" i="23"/>
  <c r="CI54" i="23"/>
  <c r="CI53" i="23"/>
  <c r="CI52" i="23"/>
  <c r="CI51" i="23"/>
  <c r="CI50" i="23"/>
  <c r="CI49" i="23"/>
  <c r="CI48" i="23"/>
  <c r="CI47" i="23"/>
  <c r="CI44" i="23"/>
  <c r="CI43" i="23"/>
  <c r="CI42" i="23"/>
  <c r="CI41" i="23"/>
  <c r="CI40" i="23"/>
  <c r="CI39" i="23"/>
  <c r="CI38" i="23"/>
  <c r="CI35" i="23"/>
  <c r="CI34" i="23"/>
  <c r="CI33" i="23"/>
  <c r="CI32" i="23"/>
  <c r="CI31" i="23"/>
  <c r="CI30" i="23"/>
  <c r="CI29" i="23"/>
  <c r="CI28" i="23"/>
  <c r="CI25" i="23"/>
  <c r="CI24" i="23"/>
  <c r="CI23" i="23"/>
  <c r="CI22" i="23"/>
  <c r="CI21" i="23"/>
  <c r="CI20" i="23"/>
  <c r="CI19" i="23"/>
  <c r="CI18" i="23"/>
  <c r="CI15" i="23"/>
  <c r="CI14" i="23"/>
  <c r="CI13" i="23"/>
  <c r="CI12" i="23"/>
  <c r="CI11" i="23"/>
  <c r="CI10" i="23"/>
  <c r="CI9" i="23"/>
  <c r="CE9" i="23"/>
  <c r="CE10" i="23"/>
  <c r="CE11" i="23"/>
  <c r="CE12" i="23"/>
  <c r="CE13" i="23"/>
  <c r="CE14" i="23"/>
  <c r="CE15" i="23"/>
  <c r="CE16" i="23"/>
  <c r="CE18" i="23"/>
  <c r="CE19" i="23"/>
  <c r="CE20" i="23"/>
  <c r="CE21" i="23"/>
  <c r="CE22" i="23"/>
  <c r="CE23" i="23"/>
  <c r="CE24" i="23"/>
  <c r="CE25" i="23"/>
  <c r="CE26" i="23"/>
  <c r="CE28" i="23"/>
  <c r="CE29" i="23"/>
  <c r="CE30" i="23"/>
  <c r="CE31" i="23"/>
  <c r="CE32" i="23"/>
  <c r="CE33" i="23"/>
  <c r="CE34" i="23"/>
  <c r="CE35" i="23"/>
  <c r="CE36" i="23"/>
  <c r="CE38" i="23"/>
  <c r="CE39" i="23"/>
  <c r="CE40" i="23"/>
  <c r="CE41" i="23"/>
  <c r="CE42" i="23"/>
  <c r="CE43" i="23"/>
  <c r="CE44" i="23"/>
  <c r="CE45" i="23"/>
  <c r="CE47" i="23"/>
  <c r="CE48" i="23"/>
  <c r="CE49" i="23"/>
  <c r="CE50" i="23"/>
  <c r="CE51" i="23"/>
  <c r="CE52" i="23"/>
  <c r="CE53" i="23"/>
  <c r="CE54" i="23"/>
  <c r="CE55" i="23"/>
  <c r="CE56" i="23"/>
  <c r="CE57" i="23"/>
  <c r="CE59" i="23"/>
  <c r="CE60" i="23"/>
  <c r="CE62" i="23"/>
  <c r="CE63" i="23"/>
  <c r="CE64" i="23"/>
  <c r="CE65" i="23"/>
  <c r="CE66" i="23"/>
  <c r="CE67" i="23"/>
  <c r="CE68" i="23"/>
  <c r="CE69" i="23"/>
  <c r="CE71" i="23"/>
  <c r="CE72" i="23"/>
  <c r="CE73" i="23"/>
  <c r="CE74" i="23"/>
  <c r="CE75" i="23"/>
  <c r="CE76" i="23"/>
  <c r="CE77" i="23"/>
  <c r="CE78" i="23"/>
  <c r="CE79" i="23"/>
  <c r="CE80" i="23"/>
  <c r="CE82" i="23"/>
  <c r="CE83" i="23"/>
  <c r="CE84" i="23"/>
  <c r="CE85" i="23"/>
  <c r="CE86" i="23"/>
  <c r="CE87" i="23"/>
  <c r="CE88" i="23"/>
  <c r="CE89" i="23"/>
  <c r="CE91" i="23"/>
  <c r="CE92" i="23"/>
  <c r="CE94" i="23"/>
  <c r="CE95" i="23"/>
  <c r="CE96" i="23"/>
  <c r="CE97" i="23"/>
  <c r="CE98" i="23"/>
  <c r="CE99" i="23"/>
  <c r="CE100" i="23"/>
  <c r="CE102" i="23"/>
  <c r="CE103" i="23"/>
  <c r="CE104" i="23"/>
  <c r="CE105" i="23"/>
  <c r="CE106" i="23"/>
  <c r="CE107" i="23"/>
  <c r="CE108" i="23"/>
  <c r="CE110" i="23"/>
  <c r="CE111" i="23"/>
  <c r="CE113" i="23"/>
  <c r="CE114" i="23"/>
  <c r="CE115" i="23"/>
  <c r="CE116" i="23"/>
  <c r="CE118" i="23"/>
  <c r="CE119" i="23"/>
  <c r="CE121" i="23"/>
  <c r="CE122" i="23"/>
  <c r="CE123" i="23"/>
  <c r="CE124" i="23"/>
  <c r="CE125" i="23"/>
  <c r="CE126" i="23"/>
  <c r="CE129" i="23"/>
  <c r="CF129" i="23"/>
  <c r="CE130" i="23"/>
  <c r="CF130" i="23"/>
  <c r="CE132" i="23"/>
  <c r="CE133" i="23"/>
  <c r="CF133" i="23"/>
  <c r="CD125" i="23"/>
  <c r="CF125" i="23"/>
  <c r="CD135" i="23"/>
  <c r="CF118" i="23"/>
  <c r="CF115" i="23"/>
  <c r="CF114" i="23"/>
  <c r="CF113" i="23"/>
  <c r="CF110" i="23"/>
  <c r="CF107" i="23"/>
  <c r="CF106" i="23"/>
  <c r="CF105" i="23"/>
  <c r="CF104" i="23"/>
  <c r="CF103" i="23"/>
  <c r="CF102" i="23"/>
  <c r="CF88" i="23"/>
  <c r="CF87" i="23"/>
  <c r="CF86" i="23"/>
  <c r="CF85" i="23"/>
  <c r="CF84" i="23"/>
  <c r="CF83" i="23"/>
  <c r="CF82" i="23"/>
  <c r="CF79" i="23"/>
  <c r="CF78" i="23"/>
  <c r="CF77" i="23"/>
  <c r="CF76" i="23"/>
  <c r="CF75" i="23"/>
  <c r="CF74" i="23"/>
  <c r="CF73" i="23"/>
  <c r="CF72" i="23"/>
  <c r="CF71" i="23"/>
  <c r="CF68" i="23"/>
  <c r="CF67" i="23"/>
  <c r="CF66" i="23"/>
  <c r="CF65" i="23"/>
  <c r="CF64" i="23"/>
  <c r="CF63" i="23"/>
  <c r="CF62" i="23"/>
  <c r="CF59" i="23"/>
  <c r="CF56" i="23"/>
  <c r="CF55" i="23"/>
  <c r="CF54" i="23"/>
  <c r="CF53" i="23"/>
  <c r="CF52" i="23"/>
  <c r="CF51" i="23"/>
  <c r="CF50" i="23"/>
  <c r="CF49" i="23"/>
  <c r="CF48" i="23"/>
  <c r="CF47" i="23"/>
  <c r="CF44" i="23"/>
  <c r="CF43" i="23"/>
  <c r="CF42" i="23"/>
  <c r="CF41" i="23"/>
  <c r="CF40" i="23"/>
  <c r="CF39" i="23"/>
  <c r="CF38" i="23"/>
  <c r="CF35" i="23"/>
  <c r="CF34" i="23"/>
  <c r="CF33" i="23"/>
  <c r="CF32" i="23"/>
  <c r="CF31" i="23"/>
  <c r="CF30" i="23"/>
  <c r="CF29" i="23"/>
  <c r="CF28" i="23"/>
  <c r="CF25" i="23"/>
  <c r="CF24" i="23"/>
  <c r="CF23" i="23"/>
  <c r="CF22" i="23"/>
  <c r="CF21" i="23"/>
  <c r="CF20" i="23"/>
  <c r="CF19" i="23"/>
  <c r="CF18" i="23"/>
  <c r="CF15" i="23"/>
  <c r="CF14" i="23"/>
  <c r="CF13" i="23"/>
  <c r="CF12" i="23"/>
  <c r="CF11" i="23"/>
  <c r="CF10" i="23"/>
  <c r="CF9" i="23"/>
  <c r="CB9" i="23"/>
  <c r="CB10" i="23"/>
  <c r="CB11" i="23"/>
  <c r="CB12" i="23"/>
  <c r="CB13" i="23"/>
  <c r="CB14" i="23"/>
  <c r="CB15" i="23"/>
  <c r="CB16" i="23"/>
  <c r="CB18" i="23"/>
  <c r="CB19" i="23"/>
  <c r="CB20" i="23"/>
  <c r="CB21" i="23"/>
  <c r="CB22" i="23"/>
  <c r="CB23" i="23"/>
  <c r="CB24" i="23"/>
  <c r="CB25" i="23"/>
  <c r="CB26" i="23"/>
  <c r="CB28" i="23"/>
  <c r="CB29" i="23"/>
  <c r="CB30" i="23"/>
  <c r="CB31" i="23"/>
  <c r="CB32" i="23"/>
  <c r="CB33" i="23"/>
  <c r="CB34" i="23"/>
  <c r="CB35" i="23"/>
  <c r="CB36" i="23"/>
  <c r="CB38" i="23"/>
  <c r="CB39" i="23"/>
  <c r="CB40" i="23"/>
  <c r="CB41" i="23"/>
  <c r="CB42" i="23"/>
  <c r="CB43" i="23"/>
  <c r="CB44" i="23"/>
  <c r="CB45" i="23"/>
  <c r="CB47" i="23"/>
  <c r="CB48" i="23"/>
  <c r="CB49" i="23"/>
  <c r="CB50" i="23"/>
  <c r="CB51" i="23"/>
  <c r="CB52" i="23"/>
  <c r="CB53" i="23"/>
  <c r="CB54" i="23"/>
  <c r="CB55" i="23"/>
  <c r="CB56" i="23"/>
  <c r="CB57" i="23"/>
  <c r="CB59" i="23"/>
  <c r="CB60" i="23"/>
  <c r="CB62" i="23"/>
  <c r="CB63" i="23"/>
  <c r="CB64" i="23"/>
  <c r="CB65" i="23"/>
  <c r="CB66" i="23"/>
  <c r="CB67" i="23"/>
  <c r="CB68" i="23"/>
  <c r="CB69" i="23"/>
  <c r="CB71" i="23"/>
  <c r="CB72" i="23"/>
  <c r="CB73" i="23"/>
  <c r="CB74" i="23"/>
  <c r="CB75" i="23"/>
  <c r="CB76" i="23"/>
  <c r="CB77" i="23"/>
  <c r="CB78" i="23"/>
  <c r="CB79" i="23"/>
  <c r="CB80" i="23"/>
  <c r="CB82" i="23"/>
  <c r="CB83" i="23"/>
  <c r="CB84" i="23"/>
  <c r="CB85" i="23"/>
  <c r="CB86" i="23"/>
  <c r="CB87" i="23"/>
  <c r="CB88" i="23"/>
  <c r="CB89" i="23"/>
  <c r="CB91" i="23"/>
  <c r="CB92" i="23"/>
  <c r="CB94" i="23"/>
  <c r="CB95" i="23"/>
  <c r="CB96" i="23"/>
  <c r="CB97" i="23"/>
  <c r="CB98" i="23"/>
  <c r="CB99" i="23"/>
  <c r="CB100" i="23"/>
  <c r="CB102" i="23"/>
  <c r="CB103" i="23"/>
  <c r="CB104" i="23"/>
  <c r="CB105" i="23"/>
  <c r="CB106" i="23"/>
  <c r="CB107" i="23"/>
  <c r="CB108" i="23"/>
  <c r="CB110" i="23"/>
  <c r="CB111" i="23"/>
  <c r="CB113" i="23"/>
  <c r="CB114" i="23"/>
  <c r="CB115" i="23"/>
  <c r="CB116" i="23"/>
  <c r="CB118" i="23"/>
  <c r="CB119" i="23"/>
  <c r="CB121" i="23"/>
  <c r="CB122" i="23"/>
  <c r="CB123" i="23"/>
  <c r="CB124" i="23"/>
  <c r="CB125" i="23"/>
  <c r="CB126" i="23"/>
  <c r="CB129" i="23"/>
  <c r="CC129" i="23"/>
  <c r="CB130" i="23"/>
  <c r="CC130" i="23"/>
  <c r="CB132" i="23"/>
  <c r="CB133" i="23"/>
  <c r="CC133" i="23"/>
  <c r="CA135" i="23"/>
  <c r="CA125" i="23"/>
  <c r="CC125" i="23"/>
  <c r="CC118" i="23"/>
  <c r="CC115" i="23"/>
  <c r="CC114" i="23"/>
  <c r="CC113" i="23"/>
  <c r="CC110" i="23"/>
  <c r="CC107" i="23"/>
  <c r="CC106" i="23"/>
  <c r="CC105" i="23"/>
  <c r="CC104" i="23"/>
  <c r="CC103" i="23"/>
  <c r="CC102" i="23"/>
  <c r="CC88" i="23"/>
  <c r="CC87" i="23"/>
  <c r="CC86" i="23"/>
  <c r="CC85" i="23"/>
  <c r="CC84" i="23"/>
  <c r="CC83" i="23"/>
  <c r="CC82" i="23"/>
  <c r="CC79" i="23"/>
  <c r="CC78" i="23"/>
  <c r="CC77" i="23"/>
  <c r="CC76" i="23"/>
  <c r="CC75" i="23"/>
  <c r="CC74" i="23"/>
  <c r="CC73" i="23"/>
  <c r="CC72" i="23"/>
  <c r="CC71" i="23"/>
  <c r="CC68" i="23"/>
  <c r="CC67" i="23"/>
  <c r="CC66" i="23"/>
  <c r="CC65" i="23"/>
  <c r="CC64" i="23"/>
  <c r="CC63" i="23"/>
  <c r="CC62" i="23"/>
  <c r="CC59" i="23"/>
  <c r="CC56" i="23"/>
  <c r="CC55" i="23"/>
  <c r="CC54" i="23"/>
  <c r="CC53" i="23"/>
  <c r="CC52" i="23"/>
  <c r="CC51" i="23"/>
  <c r="CC50" i="23"/>
  <c r="CC49" i="23"/>
  <c r="CC48" i="23"/>
  <c r="CC47" i="23"/>
  <c r="CC44" i="23"/>
  <c r="CC43" i="23"/>
  <c r="CC42" i="23"/>
  <c r="CC41" i="23"/>
  <c r="CC40" i="23"/>
  <c r="CC39" i="23"/>
  <c r="CC38" i="23"/>
  <c r="CC35" i="23"/>
  <c r="CC34" i="23"/>
  <c r="CC33" i="23"/>
  <c r="CC32" i="23"/>
  <c r="CC31" i="23"/>
  <c r="CC30" i="23"/>
  <c r="CC29" i="23"/>
  <c r="CC28" i="23"/>
  <c r="CC25" i="23"/>
  <c r="CC24" i="23"/>
  <c r="CC23" i="23"/>
  <c r="CC22" i="23"/>
  <c r="CC21" i="23"/>
  <c r="CC20" i="23"/>
  <c r="CC19" i="23"/>
  <c r="CC18" i="23"/>
  <c r="CC15" i="23"/>
  <c r="CC14" i="23"/>
  <c r="CC13" i="23"/>
  <c r="CC12" i="23"/>
  <c r="CC11" i="23"/>
  <c r="CC10" i="23"/>
  <c r="CC9" i="23"/>
  <c r="BY10" i="23"/>
  <c r="BY9" i="23"/>
  <c r="BY11" i="23"/>
  <c r="BY12" i="23"/>
  <c r="BY13" i="23"/>
  <c r="BY14" i="23"/>
  <c r="BY15" i="23"/>
  <c r="BY16" i="23"/>
  <c r="BY18" i="23"/>
  <c r="BY19" i="23"/>
  <c r="BY20" i="23"/>
  <c r="BY21" i="23"/>
  <c r="BY22" i="23"/>
  <c r="BY23" i="23"/>
  <c r="BY24" i="23"/>
  <c r="BY25" i="23"/>
  <c r="BY26" i="23"/>
  <c r="BY28" i="23"/>
  <c r="BY29" i="23"/>
  <c r="BY30" i="23"/>
  <c r="BY31" i="23"/>
  <c r="BY32" i="23"/>
  <c r="BY33" i="23"/>
  <c r="BY34" i="23"/>
  <c r="BY35" i="23"/>
  <c r="BY36" i="23"/>
  <c r="BY38" i="23"/>
  <c r="BY39" i="23"/>
  <c r="BY40" i="23"/>
  <c r="BY41" i="23"/>
  <c r="BY42" i="23"/>
  <c r="BY43" i="23"/>
  <c r="BY44" i="23"/>
  <c r="BY45" i="23"/>
  <c r="BY47" i="23"/>
  <c r="BY48" i="23"/>
  <c r="BY49" i="23"/>
  <c r="BY50" i="23"/>
  <c r="BY51" i="23"/>
  <c r="BY52" i="23"/>
  <c r="BY53" i="23"/>
  <c r="BY54" i="23"/>
  <c r="BY55" i="23"/>
  <c r="BY56" i="23"/>
  <c r="BY57" i="23"/>
  <c r="BY59" i="23"/>
  <c r="BY60" i="23"/>
  <c r="BY62" i="23"/>
  <c r="BY63" i="23"/>
  <c r="BY64" i="23"/>
  <c r="BY65" i="23"/>
  <c r="BY66" i="23"/>
  <c r="BY67" i="23"/>
  <c r="BY68" i="23"/>
  <c r="BY69" i="23"/>
  <c r="BY71" i="23"/>
  <c r="BY72" i="23"/>
  <c r="BY73" i="23"/>
  <c r="BY74" i="23"/>
  <c r="BY75" i="23"/>
  <c r="BY76" i="23"/>
  <c r="BY77" i="23"/>
  <c r="BY78" i="23"/>
  <c r="BY79" i="23"/>
  <c r="BY80" i="23"/>
  <c r="BY82" i="23"/>
  <c r="BY83" i="23"/>
  <c r="BY84" i="23"/>
  <c r="BY85" i="23"/>
  <c r="BY86" i="23"/>
  <c r="BY87" i="23"/>
  <c r="BY88" i="23"/>
  <c r="BY89" i="23"/>
  <c r="BY91" i="23"/>
  <c r="BY92" i="23"/>
  <c r="BY94" i="23"/>
  <c r="BY95" i="23"/>
  <c r="BY96" i="23"/>
  <c r="BY97" i="23"/>
  <c r="BY98" i="23"/>
  <c r="BY99" i="23"/>
  <c r="BY100" i="23"/>
  <c r="BY102" i="23"/>
  <c r="BY103" i="23"/>
  <c r="BY104" i="23"/>
  <c r="BY105" i="23"/>
  <c r="BY106" i="23"/>
  <c r="BY107" i="23"/>
  <c r="BY108" i="23"/>
  <c r="BY110" i="23"/>
  <c r="BY111" i="23"/>
  <c r="BY113" i="23"/>
  <c r="BY114" i="23"/>
  <c r="BY115" i="23"/>
  <c r="BY116" i="23"/>
  <c r="BY118" i="23"/>
  <c r="BY119" i="23"/>
  <c r="BY121" i="23"/>
  <c r="BY122" i="23"/>
  <c r="BY123" i="23"/>
  <c r="BY124" i="23"/>
  <c r="BY125" i="23"/>
  <c r="BY126" i="23"/>
  <c r="BY129" i="23"/>
  <c r="BZ129" i="23"/>
  <c r="BY130" i="23"/>
  <c r="BZ130" i="23"/>
  <c r="BY132" i="23"/>
  <c r="BY133" i="23"/>
  <c r="BZ133" i="23"/>
  <c r="BX125" i="23"/>
  <c r="BZ125" i="23"/>
  <c r="BX135" i="23"/>
  <c r="BZ118" i="23"/>
  <c r="BZ115" i="23"/>
  <c r="BZ114" i="23"/>
  <c r="BZ113" i="23"/>
  <c r="BZ110" i="23"/>
  <c r="BZ107" i="23"/>
  <c r="BZ106" i="23"/>
  <c r="BZ105" i="23"/>
  <c r="BZ104" i="23"/>
  <c r="BZ103" i="23"/>
  <c r="BZ102" i="23"/>
  <c r="BZ88" i="23"/>
  <c r="BZ87" i="23"/>
  <c r="BZ86" i="23"/>
  <c r="BZ85" i="23"/>
  <c r="BZ84" i="23"/>
  <c r="BZ83" i="23"/>
  <c r="BZ82" i="23"/>
  <c r="BZ79" i="23"/>
  <c r="BZ78" i="23"/>
  <c r="BZ77" i="23"/>
  <c r="BZ76" i="23"/>
  <c r="BZ75" i="23"/>
  <c r="BZ74" i="23"/>
  <c r="BZ73" i="23"/>
  <c r="BZ72" i="23"/>
  <c r="BZ71" i="23"/>
  <c r="BZ68" i="23"/>
  <c r="BZ67" i="23"/>
  <c r="BZ66" i="23"/>
  <c r="BZ65" i="23"/>
  <c r="BZ64" i="23"/>
  <c r="BZ63" i="23"/>
  <c r="BZ62" i="23"/>
  <c r="BZ59" i="23"/>
  <c r="BZ56" i="23"/>
  <c r="BZ55" i="23"/>
  <c r="BZ54" i="23"/>
  <c r="BZ53" i="23"/>
  <c r="BZ52" i="23"/>
  <c r="BZ51" i="23"/>
  <c r="BZ50" i="23"/>
  <c r="BZ49" i="23"/>
  <c r="BZ48" i="23"/>
  <c r="BZ47" i="23"/>
  <c r="BZ44" i="23"/>
  <c r="BZ43" i="23"/>
  <c r="BZ42" i="23"/>
  <c r="BZ41" i="23"/>
  <c r="BZ40" i="23"/>
  <c r="BZ39" i="23"/>
  <c r="BZ38" i="23"/>
  <c r="BZ35" i="23"/>
  <c r="BZ34" i="23"/>
  <c r="BZ33" i="23"/>
  <c r="BZ32" i="23"/>
  <c r="BZ31" i="23"/>
  <c r="BZ30" i="23"/>
  <c r="BZ29" i="23"/>
  <c r="BZ28" i="23"/>
  <c r="BZ25" i="23"/>
  <c r="BZ24" i="23"/>
  <c r="BZ23" i="23"/>
  <c r="BZ22" i="23"/>
  <c r="BZ21" i="23"/>
  <c r="BZ20" i="23"/>
  <c r="BZ19" i="23"/>
  <c r="BZ18" i="23"/>
  <c r="BZ15" i="23"/>
  <c r="BZ14" i="23"/>
  <c r="BZ13" i="23"/>
  <c r="BZ12" i="23"/>
  <c r="BZ11" i="23"/>
  <c r="BZ10" i="23"/>
  <c r="BZ9" i="23"/>
  <c r="BV9" i="23"/>
  <c r="BV10" i="23"/>
  <c r="BV11" i="23"/>
  <c r="BV12" i="23"/>
  <c r="BV13" i="23"/>
  <c r="BV14" i="23"/>
  <c r="BV15" i="23"/>
  <c r="BV16" i="23"/>
  <c r="BV18" i="23"/>
  <c r="BV19" i="23"/>
  <c r="BV20" i="23"/>
  <c r="BV21" i="23"/>
  <c r="BV22" i="23"/>
  <c r="BV23" i="23"/>
  <c r="BV24" i="23"/>
  <c r="BV25" i="23"/>
  <c r="BV26" i="23"/>
  <c r="BV28" i="23"/>
  <c r="BV29" i="23"/>
  <c r="BV30" i="23"/>
  <c r="BV31" i="23"/>
  <c r="BV32" i="23"/>
  <c r="BV33" i="23"/>
  <c r="BV34" i="23"/>
  <c r="BV35" i="23"/>
  <c r="BV36" i="23"/>
  <c r="BV38" i="23"/>
  <c r="BV39" i="23"/>
  <c r="BV40" i="23"/>
  <c r="BV41" i="23"/>
  <c r="BV42" i="23"/>
  <c r="BV43" i="23"/>
  <c r="BV44" i="23"/>
  <c r="BV45" i="23"/>
  <c r="BV47" i="23"/>
  <c r="BV48" i="23"/>
  <c r="BV49" i="23"/>
  <c r="BV50" i="23"/>
  <c r="BV51" i="23"/>
  <c r="BV52" i="23"/>
  <c r="BV53" i="23"/>
  <c r="BV54" i="23"/>
  <c r="BV55" i="23"/>
  <c r="BV56" i="23"/>
  <c r="BV57" i="23"/>
  <c r="BV59" i="23"/>
  <c r="BV60" i="23"/>
  <c r="BV62" i="23"/>
  <c r="BV63" i="23"/>
  <c r="BV64" i="23"/>
  <c r="BV65" i="23"/>
  <c r="BV66" i="23"/>
  <c r="BV67" i="23"/>
  <c r="BV68" i="23"/>
  <c r="BV69" i="23"/>
  <c r="BV71" i="23"/>
  <c r="BV72" i="23"/>
  <c r="BV73" i="23"/>
  <c r="BV74" i="23"/>
  <c r="BV75" i="23"/>
  <c r="BV76" i="23"/>
  <c r="BV77" i="23"/>
  <c r="BV78" i="23"/>
  <c r="BV79" i="23"/>
  <c r="BV80" i="23"/>
  <c r="BV82" i="23"/>
  <c r="BV83" i="23"/>
  <c r="BV84" i="23"/>
  <c r="BV85" i="23"/>
  <c r="BV86" i="23"/>
  <c r="BV87" i="23"/>
  <c r="BV88" i="23"/>
  <c r="BV89" i="23"/>
  <c r="BV91" i="23"/>
  <c r="BV92" i="23"/>
  <c r="BV94" i="23"/>
  <c r="BV95" i="23"/>
  <c r="BV96" i="23"/>
  <c r="BV97" i="23"/>
  <c r="BV98" i="23"/>
  <c r="BV99" i="23"/>
  <c r="BV100" i="23"/>
  <c r="BV102" i="23"/>
  <c r="BV103" i="23"/>
  <c r="BV104" i="23"/>
  <c r="BV105" i="23"/>
  <c r="BV106" i="23"/>
  <c r="BV107" i="23"/>
  <c r="BV108" i="23"/>
  <c r="BV110" i="23"/>
  <c r="BV111" i="23"/>
  <c r="BV113" i="23"/>
  <c r="BV114" i="23"/>
  <c r="BV115" i="23"/>
  <c r="BV116" i="23"/>
  <c r="BV118" i="23"/>
  <c r="BV119" i="23"/>
  <c r="BV121" i="23"/>
  <c r="BV122" i="23"/>
  <c r="BV123" i="23"/>
  <c r="BV124" i="23"/>
  <c r="BV125" i="23"/>
  <c r="BV126" i="23"/>
  <c r="BV129" i="23"/>
  <c r="BW129" i="23"/>
  <c r="BV130" i="23"/>
  <c r="BW130" i="23"/>
  <c r="BV132" i="23"/>
  <c r="BV133" i="23"/>
  <c r="BW133" i="23"/>
  <c r="BU125" i="23"/>
  <c r="BW125" i="23"/>
  <c r="BU135" i="23"/>
  <c r="BW118" i="23"/>
  <c r="BW115" i="23"/>
  <c r="BW114" i="23"/>
  <c r="BW113" i="23"/>
  <c r="BW110" i="23"/>
  <c r="BW107" i="23"/>
  <c r="BW106" i="23"/>
  <c r="BW105" i="23"/>
  <c r="BW104" i="23"/>
  <c r="BW103" i="23"/>
  <c r="BW102" i="23"/>
  <c r="BW88" i="23"/>
  <c r="BW87" i="23"/>
  <c r="BW86" i="23"/>
  <c r="BW85" i="23"/>
  <c r="BW84" i="23"/>
  <c r="BW83" i="23"/>
  <c r="BW82" i="23"/>
  <c r="BW79" i="23"/>
  <c r="BW78" i="23"/>
  <c r="BW77" i="23"/>
  <c r="BW76" i="23"/>
  <c r="BW75" i="23"/>
  <c r="BW74" i="23"/>
  <c r="BW73" i="23"/>
  <c r="BW72" i="23"/>
  <c r="BW71" i="23"/>
  <c r="BW68" i="23"/>
  <c r="BW67" i="23"/>
  <c r="BW66" i="23"/>
  <c r="BW65" i="23"/>
  <c r="BW64" i="23"/>
  <c r="BW63" i="23"/>
  <c r="BW62" i="23"/>
  <c r="BW59" i="23"/>
  <c r="BW56" i="23"/>
  <c r="BW55" i="23"/>
  <c r="BW54" i="23"/>
  <c r="BW53" i="23"/>
  <c r="BW52" i="23"/>
  <c r="BW51" i="23"/>
  <c r="BW50" i="23"/>
  <c r="BW49" i="23"/>
  <c r="BW48" i="23"/>
  <c r="BW47" i="23"/>
  <c r="BW44" i="23"/>
  <c r="BW43" i="23"/>
  <c r="BW42" i="23"/>
  <c r="BW41" i="23"/>
  <c r="BW40" i="23"/>
  <c r="BW39" i="23"/>
  <c r="BW38" i="23"/>
  <c r="BW35" i="23"/>
  <c r="BW34" i="23"/>
  <c r="BW33" i="23"/>
  <c r="BW32" i="23"/>
  <c r="BW31" i="23"/>
  <c r="BW30" i="23"/>
  <c r="BW29" i="23"/>
  <c r="BW28" i="23"/>
  <c r="BW25" i="23"/>
  <c r="BW24" i="23"/>
  <c r="BW23" i="23"/>
  <c r="BW22" i="23"/>
  <c r="BW21" i="23"/>
  <c r="BW20" i="23"/>
  <c r="BW19" i="23"/>
  <c r="BW18" i="23"/>
  <c r="BW15" i="23"/>
  <c r="BW14" i="23"/>
  <c r="BW13" i="23"/>
  <c r="BW12" i="23"/>
  <c r="BW11" i="23"/>
  <c r="BW10" i="23"/>
  <c r="BW9" i="23"/>
  <c r="BS9" i="23"/>
  <c r="BS10" i="23"/>
  <c r="BS11" i="23"/>
  <c r="BS12" i="23"/>
  <c r="BS13" i="23"/>
  <c r="BS14" i="23"/>
  <c r="BS15" i="23"/>
  <c r="BS16" i="23"/>
  <c r="BS18" i="23"/>
  <c r="BS19" i="23"/>
  <c r="BS20" i="23"/>
  <c r="BS21" i="23"/>
  <c r="BS22" i="23"/>
  <c r="BS23" i="23"/>
  <c r="BS24" i="23"/>
  <c r="BS25" i="23"/>
  <c r="BS26" i="23"/>
  <c r="BS28" i="23"/>
  <c r="BS29" i="23"/>
  <c r="BS30" i="23"/>
  <c r="BS31" i="23"/>
  <c r="BS32" i="23"/>
  <c r="BS33" i="23"/>
  <c r="BS34" i="23"/>
  <c r="BS35" i="23"/>
  <c r="BS36" i="23"/>
  <c r="BS38" i="23"/>
  <c r="BS39" i="23"/>
  <c r="BS40" i="23"/>
  <c r="BS41" i="23"/>
  <c r="BS42" i="23"/>
  <c r="BS43" i="23"/>
  <c r="BS44" i="23"/>
  <c r="BS45" i="23"/>
  <c r="BS47" i="23"/>
  <c r="BS48" i="23"/>
  <c r="BS49" i="23"/>
  <c r="BS50" i="23"/>
  <c r="BS51" i="23"/>
  <c r="BS52" i="23"/>
  <c r="BS53" i="23"/>
  <c r="BS54" i="23"/>
  <c r="BS55" i="23"/>
  <c r="BS56" i="23"/>
  <c r="BS57" i="23"/>
  <c r="BS59" i="23"/>
  <c r="BS60" i="23"/>
  <c r="BS62" i="23"/>
  <c r="BS63" i="23"/>
  <c r="BS64" i="23"/>
  <c r="BS65" i="23"/>
  <c r="BS66" i="23"/>
  <c r="BS67" i="23"/>
  <c r="BS68" i="23"/>
  <c r="BS69" i="23"/>
  <c r="BS71" i="23"/>
  <c r="BS72" i="23"/>
  <c r="BS73" i="23"/>
  <c r="BS74" i="23"/>
  <c r="BS75" i="23"/>
  <c r="BS76" i="23"/>
  <c r="BS77" i="23"/>
  <c r="BS78" i="23"/>
  <c r="BS79" i="23"/>
  <c r="BS80" i="23"/>
  <c r="BS82" i="23"/>
  <c r="BS83" i="23"/>
  <c r="BS84" i="23"/>
  <c r="BS85" i="23"/>
  <c r="BS86" i="23"/>
  <c r="BS87" i="23"/>
  <c r="BS88" i="23"/>
  <c r="BS89" i="23"/>
  <c r="BS91" i="23"/>
  <c r="BS92" i="23"/>
  <c r="BS94" i="23"/>
  <c r="BS95" i="23"/>
  <c r="BS96" i="23"/>
  <c r="BS97" i="23"/>
  <c r="BS98" i="23"/>
  <c r="BS99" i="23"/>
  <c r="BS100" i="23"/>
  <c r="BS102" i="23"/>
  <c r="BS103" i="23"/>
  <c r="BS104" i="23"/>
  <c r="BS105" i="23"/>
  <c r="BS106" i="23"/>
  <c r="BS107" i="23"/>
  <c r="BS108" i="23"/>
  <c r="BS110" i="23"/>
  <c r="BS111" i="23"/>
  <c r="BS113" i="23"/>
  <c r="BS114" i="23"/>
  <c r="BS115" i="23"/>
  <c r="BS116" i="23"/>
  <c r="BS118" i="23"/>
  <c r="BS119" i="23"/>
  <c r="BS121" i="23"/>
  <c r="BS122" i="23"/>
  <c r="BS123" i="23"/>
  <c r="BS124" i="23"/>
  <c r="BS125" i="23"/>
  <c r="BS126" i="23"/>
  <c r="BS129" i="23"/>
  <c r="BT129" i="23"/>
  <c r="BS130" i="23"/>
  <c r="BT130" i="23"/>
  <c r="BS132" i="23"/>
  <c r="BS133" i="23"/>
  <c r="BT133" i="23"/>
  <c r="BR125" i="23"/>
  <c r="BT125" i="23"/>
  <c r="BR135" i="23"/>
  <c r="BT118" i="23"/>
  <c r="BT115" i="23"/>
  <c r="BT114" i="23"/>
  <c r="BT113" i="23"/>
  <c r="BT110" i="23"/>
  <c r="BT107" i="23"/>
  <c r="BT106" i="23"/>
  <c r="BT105" i="23"/>
  <c r="BT104" i="23"/>
  <c r="BT103" i="23"/>
  <c r="BT102" i="23"/>
  <c r="BT88" i="23"/>
  <c r="BT87" i="23"/>
  <c r="BT86" i="23"/>
  <c r="BT85" i="23"/>
  <c r="BT84" i="23"/>
  <c r="BT83" i="23"/>
  <c r="BT82" i="23"/>
  <c r="BT79" i="23"/>
  <c r="BT78" i="23"/>
  <c r="BT77" i="23"/>
  <c r="BT76" i="23"/>
  <c r="BT75" i="23"/>
  <c r="BT74" i="23"/>
  <c r="BT73" i="23"/>
  <c r="BT72" i="23"/>
  <c r="BT71" i="23"/>
  <c r="BT68" i="23"/>
  <c r="BT67" i="23"/>
  <c r="BT66" i="23"/>
  <c r="BT65" i="23"/>
  <c r="BT64" i="23"/>
  <c r="BT63" i="23"/>
  <c r="BT62" i="23"/>
  <c r="BT59" i="23"/>
  <c r="BT56" i="23"/>
  <c r="BT55" i="23"/>
  <c r="BT54" i="23"/>
  <c r="BT53" i="23"/>
  <c r="BT52" i="23"/>
  <c r="BT51" i="23"/>
  <c r="BT50" i="23"/>
  <c r="BT49" i="23"/>
  <c r="BT48" i="23"/>
  <c r="BT47" i="23"/>
  <c r="BT44" i="23"/>
  <c r="BT43" i="23"/>
  <c r="BT42" i="23"/>
  <c r="BT41" i="23"/>
  <c r="BT40" i="23"/>
  <c r="BT39" i="23"/>
  <c r="BT38" i="23"/>
  <c r="BT35" i="23"/>
  <c r="BT34" i="23"/>
  <c r="BT33" i="23"/>
  <c r="BT32" i="23"/>
  <c r="BT31" i="23"/>
  <c r="BT30" i="23"/>
  <c r="BT29" i="23"/>
  <c r="BT28" i="23"/>
  <c r="BT25" i="23"/>
  <c r="BT24" i="23"/>
  <c r="BT23" i="23"/>
  <c r="BT22" i="23"/>
  <c r="BT21" i="23"/>
  <c r="BT20" i="23"/>
  <c r="BT19" i="23"/>
  <c r="BT18" i="23"/>
  <c r="BT15" i="23"/>
  <c r="BT14" i="23"/>
  <c r="BT13" i="23"/>
  <c r="BT12" i="23"/>
  <c r="BT11" i="23"/>
  <c r="BT10" i="23"/>
  <c r="BT9" i="23"/>
  <c r="BP9" i="23"/>
  <c r="BP10" i="23"/>
  <c r="BP11" i="23"/>
  <c r="BP12" i="23"/>
  <c r="BP13" i="23"/>
  <c r="BP14" i="23"/>
  <c r="BP15" i="23"/>
  <c r="BP16" i="23"/>
  <c r="BP18" i="23"/>
  <c r="BP19" i="23"/>
  <c r="BP20" i="23"/>
  <c r="BP21" i="23"/>
  <c r="BP22" i="23"/>
  <c r="BP23" i="23"/>
  <c r="BP24" i="23"/>
  <c r="BP25" i="23"/>
  <c r="BP26" i="23"/>
  <c r="BP28" i="23"/>
  <c r="BP29" i="23"/>
  <c r="BP30" i="23"/>
  <c r="BP31" i="23"/>
  <c r="BP32" i="23"/>
  <c r="BP33" i="23"/>
  <c r="BP34" i="23"/>
  <c r="BP35" i="23"/>
  <c r="BP36" i="23"/>
  <c r="BP38" i="23"/>
  <c r="BP39" i="23"/>
  <c r="BP40" i="23"/>
  <c r="BP41" i="23"/>
  <c r="BP42" i="23"/>
  <c r="BP43" i="23"/>
  <c r="BP44" i="23"/>
  <c r="BP45" i="23"/>
  <c r="BP47" i="23"/>
  <c r="BP48" i="23"/>
  <c r="BP49" i="23"/>
  <c r="BP50" i="23"/>
  <c r="BP51" i="23"/>
  <c r="BP52" i="23"/>
  <c r="BP53" i="23"/>
  <c r="BP54" i="23"/>
  <c r="BP55" i="23"/>
  <c r="BP56" i="23"/>
  <c r="BP57" i="23"/>
  <c r="BP59" i="23"/>
  <c r="BP60" i="23"/>
  <c r="BP62" i="23"/>
  <c r="BP63" i="23"/>
  <c r="BP64" i="23"/>
  <c r="BP65" i="23"/>
  <c r="BP66" i="23"/>
  <c r="BP67" i="23"/>
  <c r="BP68" i="23"/>
  <c r="BP69" i="23"/>
  <c r="BP71" i="23"/>
  <c r="BP72" i="23"/>
  <c r="BP73" i="23"/>
  <c r="BP74" i="23"/>
  <c r="BP75" i="23"/>
  <c r="BP76" i="23"/>
  <c r="BP77" i="23"/>
  <c r="BP78" i="23"/>
  <c r="BP79" i="23"/>
  <c r="BP80" i="23"/>
  <c r="BP82" i="23"/>
  <c r="BP83" i="23"/>
  <c r="BP84" i="23"/>
  <c r="BP85" i="23"/>
  <c r="BP86" i="23"/>
  <c r="BP87" i="23"/>
  <c r="BP88" i="23"/>
  <c r="BP89" i="23"/>
  <c r="BP91" i="23"/>
  <c r="BP92" i="23"/>
  <c r="BP94" i="23"/>
  <c r="BP95" i="23"/>
  <c r="BP96" i="23"/>
  <c r="BP97" i="23"/>
  <c r="BP98" i="23"/>
  <c r="BP99" i="23"/>
  <c r="BP100" i="23"/>
  <c r="BP102" i="23"/>
  <c r="BP103" i="23"/>
  <c r="BP104" i="23"/>
  <c r="BP105" i="23"/>
  <c r="BP106" i="23"/>
  <c r="BP107" i="23"/>
  <c r="BP108" i="23"/>
  <c r="BP110" i="23"/>
  <c r="BP111" i="23"/>
  <c r="BP113" i="23"/>
  <c r="BP114" i="23"/>
  <c r="BP115" i="23"/>
  <c r="BP116" i="23"/>
  <c r="BP118" i="23"/>
  <c r="BP119" i="23"/>
  <c r="BP121" i="23"/>
  <c r="BP122" i="23"/>
  <c r="BP123" i="23"/>
  <c r="BP124" i="23"/>
  <c r="BP125" i="23"/>
  <c r="BP126" i="23"/>
  <c r="BP129" i="23"/>
  <c r="BQ129" i="23"/>
  <c r="BP130" i="23"/>
  <c r="BQ130" i="23"/>
  <c r="BP132" i="23"/>
  <c r="BP133" i="23"/>
  <c r="BQ133" i="23"/>
  <c r="BO125" i="23"/>
  <c r="BQ125" i="23"/>
  <c r="BO135" i="23"/>
  <c r="BQ118" i="23"/>
  <c r="BQ115" i="23"/>
  <c r="BQ114" i="23"/>
  <c r="BQ113" i="23"/>
  <c r="BQ110" i="23"/>
  <c r="BQ107" i="23"/>
  <c r="BQ106" i="23"/>
  <c r="BQ105" i="23"/>
  <c r="BQ104" i="23"/>
  <c r="BQ103" i="23"/>
  <c r="BQ102" i="23"/>
  <c r="BQ88" i="23"/>
  <c r="BQ87" i="23"/>
  <c r="BQ86" i="23"/>
  <c r="BQ85" i="23"/>
  <c r="BQ84" i="23"/>
  <c r="BQ83" i="23"/>
  <c r="BQ82" i="23"/>
  <c r="BQ79" i="23"/>
  <c r="BQ78" i="23"/>
  <c r="BQ77" i="23"/>
  <c r="BQ76" i="23"/>
  <c r="BQ75" i="23"/>
  <c r="BQ74" i="23"/>
  <c r="BQ73" i="23"/>
  <c r="BQ72" i="23"/>
  <c r="BQ71" i="23"/>
  <c r="BQ68" i="23"/>
  <c r="BQ67" i="23"/>
  <c r="BQ66" i="23"/>
  <c r="BQ65" i="23"/>
  <c r="BQ64" i="23"/>
  <c r="BQ63" i="23"/>
  <c r="BQ62" i="23"/>
  <c r="BQ59" i="23"/>
  <c r="BQ56" i="23"/>
  <c r="BQ55" i="23"/>
  <c r="BQ54" i="23"/>
  <c r="BQ53" i="23"/>
  <c r="BQ52" i="23"/>
  <c r="BQ51" i="23"/>
  <c r="BQ50" i="23"/>
  <c r="BQ49" i="23"/>
  <c r="BQ48" i="23"/>
  <c r="BQ47" i="23"/>
  <c r="BQ44" i="23"/>
  <c r="BQ43" i="23"/>
  <c r="BQ42" i="23"/>
  <c r="BQ41" i="23"/>
  <c r="BQ40" i="23"/>
  <c r="BQ39" i="23"/>
  <c r="BQ38" i="23"/>
  <c r="BQ35" i="23"/>
  <c r="BQ34" i="23"/>
  <c r="BQ33" i="23"/>
  <c r="BQ32" i="23"/>
  <c r="BQ31" i="23"/>
  <c r="BQ30" i="23"/>
  <c r="BQ29" i="23"/>
  <c r="BQ28" i="23"/>
  <c r="BQ25" i="23"/>
  <c r="BQ24" i="23"/>
  <c r="BQ23" i="23"/>
  <c r="BQ22" i="23"/>
  <c r="BQ21" i="23"/>
  <c r="BQ20" i="23"/>
  <c r="BQ19" i="23"/>
  <c r="BQ18" i="23"/>
  <c r="BQ15" i="23"/>
  <c r="BQ14" i="23"/>
  <c r="BQ13" i="23"/>
  <c r="BQ12" i="23"/>
  <c r="BQ11" i="23"/>
  <c r="BQ10" i="23"/>
  <c r="BQ9" i="23"/>
  <c r="BM9" i="23"/>
  <c r="BM10" i="23"/>
  <c r="BM11" i="23"/>
  <c r="BM12" i="23"/>
  <c r="BM13" i="23"/>
  <c r="BM14" i="23"/>
  <c r="BM15" i="23"/>
  <c r="BM16" i="23"/>
  <c r="BM18" i="23"/>
  <c r="BM19" i="23"/>
  <c r="BM20" i="23"/>
  <c r="BM21" i="23"/>
  <c r="BM22" i="23"/>
  <c r="BM23" i="23"/>
  <c r="BM24" i="23"/>
  <c r="BM25" i="23"/>
  <c r="BM26" i="23"/>
  <c r="BM28" i="23"/>
  <c r="BM29" i="23"/>
  <c r="BM30" i="23"/>
  <c r="BM31" i="23"/>
  <c r="BM32" i="23"/>
  <c r="BM33" i="23"/>
  <c r="BM34" i="23"/>
  <c r="BM35" i="23"/>
  <c r="BM36" i="23"/>
  <c r="BM38" i="23"/>
  <c r="BM39" i="23"/>
  <c r="BM40" i="23"/>
  <c r="BM41" i="23"/>
  <c r="BM42" i="23"/>
  <c r="BM43" i="23"/>
  <c r="BM44" i="23"/>
  <c r="BM45" i="23"/>
  <c r="BM47" i="23"/>
  <c r="BM48" i="23"/>
  <c r="BM49" i="23"/>
  <c r="BM50" i="23"/>
  <c r="BM51" i="23"/>
  <c r="BM52" i="23"/>
  <c r="BM53" i="23"/>
  <c r="BM54" i="23"/>
  <c r="BM55" i="23"/>
  <c r="BM56" i="23"/>
  <c r="BM57" i="23"/>
  <c r="BM59" i="23"/>
  <c r="BM60" i="23"/>
  <c r="BM62" i="23"/>
  <c r="BM63" i="23"/>
  <c r="BM64" i="23"/>
  <c r="BM65" i="23"/>
  <c r="BM66" i="23"/>
  <c r="BM67" i="23"/>
  <c r="BM68" i="23"/>
  <c r="BM69" i="23"/>
  <c r="BM71" i="23"/>
  <c r="BM72" i="23"/>
  <c r="BM73" i="23"/>
  <c r="BM74" i="23"/>
  <c r="BM75" i="23"/>
  <c r="BM76" i="23"/>
  <c r="BM77" i="23"/>
  <c r="BM78" i="23"/>
  <c r="BM79" i="23"/>
  <c r="BM80" i="23"/>
  <c r="BM82" i="23"/>
  <c r="BM83" i="23"/>
  <c r="BM84" i="23"/>
  <c r="BM85" i="23"/>
  <c r="BM86" i="23"/>
  <c r="BM87" i="23"/>
  <c r="BM88" i="23"/>
  <c r="BM89" i="23"/>
  <c r="BM91" i="23"/>
  <c r="BM92" i="23"/>
  <c r="BM94" i="23"/>
  <c r="BM95" i="23"/>
  <c r="BM96" i="23"/>
  <c r="BM97" i="23"/>
  <c r="BM98" i="23"/>
  <c r="BM99" i="23"/>
  <c r="BM100" i="23"/>
  <c r="BM102" i="23"/>
  <c r="BM103" i="23"/>
  <c r="BM104" i="23"/>
  <c r="BM105" i="23"/>
  <c r="BM106" i="23"/>
  <c r="BM107" i="23"/>
  <c r="BM108" i="23"/>
  <c r="BM110" i="23"/>
  <c r="BM111" i="23"/>
  <c r="BM113" i="23"/>
  <c r="BM114" i="23"/>
  <c r="BM115" i="23"/>
  <c r="BM116" i="23"/>
  <c r="BM118" i="23"/>
  <c r="BM119" i="23"/>
  <c r="BM121" i="23"/>
  <c r="BM122" i="23"/>
  <c r="BM123" i="23"/>
  <c r="BM124" i="23"/>
  <c r="BM125" i="23"/>
  <c r="BM126" i="23"/>
  <c r="BM129" i="23"/>
  <c r="BN129" i="23"/>
  <c r="BM130" i="23"/>
  <c r="BN130" i="23"/>
  <c r="BM132" i="23"/>
  <c r="BM133" i="23"/>
  <c r="BN133" i="23"/>
  <c r="BL125" i="23"/>
  <c r="BN125" i="23"/>
  <c r="BL135" i="23"/>
  <c r="BN118" i="23"/>
  <c r="BN115" i="23"/>
  <c r="BN114" i="23"/>
  <c r="BN113" i="23"/>
  <c r="BN110" i="23"/>
  <c r="BN107" i="23"/>
  <c r="BN106" i="23"/>
  <c r="BN105" i="23"/>
  <c r="BN104" i="23"/>
  <c r="BN103" i="23"/>
  <c r="BN102" i="23"/>
  <c r="BN88" i="23"/>
  <c r="BN87" i="23"/>
  <c r="BN86" i="23"/>
  <c r="BN85" i="23"/>
  <c r="BN84" i="23"/>
  <c r="BN83" i="23"/>
  <c r="BN82" i="23"/>
  <c r="BN79" i="23"/>
  <c r="BN78" i="23"/>
  <c r="BN77" i="23"/>
  <c r="BN76" i="23"/>
  <c r="BN75" i="23"/>
  <c r="BN74" i="23"/>
  <c r="BN73" i="23"/>
  <c r="BN72" i="23"/>
  <c r="BN71" i="23"/>
  <c r="BN68" i="23"/>
  <c r="BN67" i="23"/>
  <c r="BN66" i="23"/>
  <c r="BN65" i="23"/>
  <c r="BN64" i="23"/>
  <c r="BN63" i="23"/>
  <c r="BN62" i="23"/>
  <c r="BN59" i="23"/>
  <c r="BN56" i="23"/>
  <c r="BN55" i="23"/>
  <c r="BN54" i="23"/>
  <c r="BN53" i="23"/>
  <c r="BN52" i="23"/>
  <c r="BN51" i="23"/>
  <c r="BN50" i="23"/>
  <c r="BN49" i="23"/>
  <c r="BN48" i="23"/>
  <c r="BN47" i="23"/>
  <c r="BN44" i="23"/>
  <c r="BN43" i="23"/>
  <c r="BN42" i="23"/>
  <c r="BN41" i="23"/>
  <c r="BN40" i="23"/>
  <c r="BN39" i="23"/>
  <c r="BN38" i="23"/>
  <c r="BN35" i="23"/>
  <c r="BN34" i="23"/>
  <c r="BN33" i="23"/>
  <c r="BN32" i="23"/>
  <c r="BN31" i="23"/>
  <c r="BN30" i="23"/>
  <c r="BN29" i="23"/>
  <c r="BN28" i="23"/>
  <c r="BN25" i="23"/>
  <c r="BN24" i="23"/>
  <c r="BN23" i="23"/>
  <c r="BN22" i="23"/>
  <c r="BN21" i="23"/>
  <c r="BN20" i="23"/>
  <c r="BN19" i="23"/>
  <c r="BN18" i="23"/>
  <c r="BN15" i="23"/>
  <c r="BN14" i="23"/>
  <c r="BN13" i="23"/>
  <c r="BN12" i="23"/>
  <c r="BN11" i="23"/>
  <c r="BN10" i="23"/>
  <c r="BN9" i="23"/>
  <c r="BK125" i="23"/>
  <c r="BH125" i="23"/>
  <c r="BJ9" i="23"/>
  <c r="BJ10" i="23"/>
  <c r="BJ11" i="23"/>
  <c r="BJ12" i="23"/>
  <c r="BJ13" i="23"/>
  <c r="BJ14" i="23"/>
  <c r="BJ15" i="23"/>
  <c r="BJ16" i="23"/>
  <c r="BJ18" i="23"/>
  <c r="BJ19" i="23"/>
  <c r="BJ20" i="23"/>
  <c r="BJ21" i="23"/>
  <c r="BJ22" i="23"/>
  <c r="BJ23" i="23"/>
  <c r="BJ24" i="23"/>
  <c r="BJ25" i="23"/>
  <c r="BJ26" i="23"/>
  <c r="BJ28" i="23"/>
  <c r="BJ29" i="23"/>
  <c r="BJ30" i="23"/>
  <c r="BJ31" i="23"/>
  <c r="BJ32" i="23"/>
  <c r="BJ33" i="23"/>
  <c r="BJ34" i="23"/>
  <c r="BJ35" i="23"/>
  <c r="BJ36" i="23"/>
  <c r="BJ38" i="23"/>
  <c r="BJ39" i="23"/>
  <c r="BJ40" i="23"/>
  <c r="BJ41" i="23"/>
  <c r="BJ42" i="23"/>
  <c r="BJ43" i="23"/>
  <c r="BJ44" i="23"/>
  <c r="BJ45" i="23"/>
  <c r="BJ47" i="23"/>
  <c r="BJ48" i="23"/>
  <c r="BJ49" i="23"/>
  <c r="BJ50" i="23"/>
  <c r="BJ51" i="23"/>
  <c r="BJ52" i="23"/>
  <c r="BJ53" i="23"/>
  <c r="BJ54" i="23"/>
  <c r="BJ55" i="23"/>
  <c r="BJ56" i="23"/>
  <c r="BJ57" i="23"/>
  <c r="BJ59" i="23"/>
  <c r="BJ60" i="23"/>
  <c r="BJ62" i="23"/>
  <c r="BJ63" i="23"/>
  <c r="BJ64" i="23"/>
  <c r="BJ65" i="23"/>
  <c r="BJ66" i="23"/>
  <c r="BJ67" i="23"/>
  <c r="BJ68" i="23"/>
  <c r="BJ69" i="23"/>
  <c r="BJ71" i="23"/>
  <c r="BJ72" i="23"/>
  <c r="BJ73" i="23"/>
  <c r="BJ74" i="23"/>
  <c r="BJ75" i="23"/>
  <c r="BJ76" i="23"/>
  <c r="BJ77" i="23"/>
  <c r="BJ78" i="23"/>
  <c r="BJ79" i="23"/>
  <c r="BJ80" i="23"/>
  <c r="BJ82" i="23"/>
  <c r="BJ83" i="23"/>
  <c r="BJ84" i="23"/>
  <c r="BJ85" i="23"/>
  <c r="BJ86" i="23"/>
  <c r="BJ87" i="23"/>
  <c r="BJ88" i="23"/>
  <c r="BJ89" i="23"/>
  <c r="BJ91" i="23"/>
  <c r="BJ92" i="23"/>
  <c r="BJ94" i="23"/>
  <c r="BJ95" i="23"/>
  <c r="BJ96" i="23"/>
  <c r="BJ97" i="23"/>
  <c r="BJ98" i="23"/>
  <c r="BJ99" i="23"/>
  <c r="BJ100" i="23"/>
  <c r="BJ102" i="23"/>
  <c r="BJ103" i="23"/>
  <c r="BJ104" i="23"/>
  <c r="BJ105" i="23"/>
  <c r="BJ106" i="23"/>
  <c r="BJ107" i="23"/>
  <c r="BJ108" i="23"/>
  <c r="BJ110" i="23"/>
  <c r="BJ111" i="23"/>
  <c r="BJ113" i="23"/>
  <c r="BJ114" i="23"/>
  <c r="BJ115" i="23"/>
  <c r="BJ116" i="23"/>
  <c r="BJ118" i="23"/>
  <c r="BJ119" i="23"/>
  <c r="BJ121" i="23"/>
  <c r="BJ122" i="23"/>
  <c r="BJ123" i="23"/>
  <c r="BJ124" i="23"/>
  <c r="BJ125" i="23"/>
  <c r="BJ126" i="23"/>
  <c r="BJ129" i="23"/>
  <c r="BK129" i="23"/>
  <c r="BJ130" i="23"/>
  <c r="BK130" i="23"/>
  <c r="BJ132" i="23"/>
  <c r="BJ133" i="23"/>
  <c r="BK133" i="23"/>
  <c r="BI135" i="23"/>
  <c r="BI125" i="23"/>
  <c r="BK118" i="23"/>
  <c r="BK115" i="23"/>
  <c r="BK114" i="23"/>
  <c r="BK113" i="23"/>
  <c r="BK110" i="23"/>
  <c r="BK107" i="23"/>
  <c r="BK106" i="23"/>
  <c r="BK105" i="23"/>
  <c r="BK104" i="23"/>
  <c r="BK103" i="23"/>
  <c r="BK102" i="23"/>
  <c r="BK88" i="23"/>
  <c r="BK87" i="23"/>
  <c r="BK86" i="23"/>
  <c r="BK85" i="23"/>
  <c r="BK84" i="23"/>
  <c r="BK83" i="23"/>
  <c r="BK82" i="23"/>
  <c r="BK79" i="23"/>
  <c r="BK78" i="23"/>
  <c r="BK77" i="23"/>
  <c r="BK76" i="23"/>
  <c r="BK75" i="23"/>
  <c r="BK74" i="23"/>
  <c r="BK73" i="23"/>
  <c r="BK72" i="23"/>
  <c r="BK71" i="23"/>
  <c r="BK68" i="23"/>
  <c r="BK67" i="23"/>
  <c r="BK66" i="23"/>
  <c r="BK65" i="23"/>
  <c r="BK64" i="23"/>
  <c r="BK63" i="23"/>
  <c r="BK62" i="23"/>
  <c r="BK59" i="23"/>
  <c r="BK56" i="23"/>
  <c r="BK55" i="23"/>
  <c r="BK54" i="23"/>
  <c r="BK53" i="23"/>
  <c r="BK52" i="23"/>
  <c r="BK51" i="23"/>
  <c r="BK50" i="23"/>
  <c r="BK49" i="23"/>
  <c r="BK48" i="23"/>
  <c r="BK47" i="23"/>
  <c r="BK44" i="23"/>
  <c r="BK43" i="23"/>
  <c r="BK42" i="23"/>
  <c r="BK41" i="23"/>
  <c r="BK40" i="23"/>
  <c r="BK39" i="23"/>
  <c r="BK38" i="23"/>
  <c r="BK35" i="23"/>
  <c r="BK34" i="23"/>
  <c r="BK33" i="23"/>
  <c r="BK32" i="23"/>
  <c r="BK31" i="23"/>
  <c r="BK30" i="23"/>
  <c r="BK29" i="23"/>
  <c r="BK28" i="23"/>
  <c r="BK25" i="23"/>
  <c r="BK24" i="23"/>
  <c r="BK23" i="23"/>
  <c r="BK22" i="23"/>
  <c r="BK21" i="23"/>
  <c r="BK20" i="23"/>
  <c r="BK19" i="23"/>
  <c r="BK18" i="23"/>
  <c r="BK15" i="23"/>
  <c r="BK14" i="23"/>
  <c r="BK13" i="23"/>
  <c r="BK12" i="23"/>
  <c r="BK11" i="23"/>
  <c r="BK10" i="23"/>
  <c r="BK9" i="23"/>
  <c r="BG129" i="23"/>
  <c r="BG121" i="23"/>
  <c r="BG126" i="23"/>
  <c r="BG122" i="23"/>
  <c r="BG124" i="23"/>
  <c r="BG125" i="23"/>
  <c r="BG123" i="23"/>
  <c r="BF125" i="23"/>
  <c r="BG9" i="23"/>
  <c r="BG10" i="23"/>
  <c r="BG11" i="23"/>
  <c r="BG12" i="23"/>
  <c r="BG13" i="23"/>
  <c r="BG14" i="23"/>
  <c r="BG15" i="23"/>
  <c r="BG16" i="23"/>
  <c r="BG18" i="23"/>
  <c r="BG19" i="23"/>
  <c r="BG20" i="23"/>
  <c r="BG21" i="23"/>
  <c r="BG22" i="23"/>
  <c r="BG23" i="23"/>
  <c r="BG24" i="23"/>
  <c r="BG25" i="23"/>
  <c r="BG26" i="23"/>
  <c r="BG28" i="23"/>
  <c r="BG29" i="23"/>
  <c r="BG30" i="23"/>
  <c r="BG31" i="23"/>
  <c r="BG32" i="23"/>
  <c r="BG33" i="23"/>
  <c r="BG34" i="23"/>
  <c r="BG35" i="23"/>
  <c r="BG36" i="23"/>
  <c r="BG38" i="23"/>
  <c r="BG39" i="23"/>
  <c r="BG40" i="23"/>
  <c r="BG41" i="23"/>
  <c r="BG42" i="23"/>
  <c r="BG43" i="23"/>
  <c r="BG44" i="23"/>
  <c r="BG45" i="23"/>
  <c r="BG47" i="23"/>
  <c r="BG48" i="23"/>
  <c r="BG49" i="23"/>
  <c r="BG50" i="23"/>
  <c r="BG51" i="23"/>
  <c r="BG52" i="23"/>
  <c r="BG53" i="23"/>
  <c r="BG54" i="23"/>
  <c r="BG55" i="23"/>
  <c r="BG56" i="23"/>
  <c r="BG57" i="23"/>
  <c r="BG59" i="23"/>
  <c r="BG60" i="23"/>
  <c r="BG62" i="23"/>
  <c r="BG63" i="23"/>
  <c r="BG64" i="23"/>
  <c r="BG65" i="23"/>
  <c r="BG66" i="23"/>
  <c r="BG67" i="23"/>
  <c r="BG68" i="23"/>
  <c r="BG69" i="23"/>
  <c r="BG71" i="23"/>
  <c r="BG72" i="23"/>
  <c r="BG73" i="23"/>
  <c r="BG74" i="23"/>
  <c r="BG75" i="23"/>
  <c r="BG76" i="23"/>
  <c r="BG77" i="23"/>
  <c r="BG78" i="23"/>
  <c r="BG79" i="23"/>
  <c r="BG80" i="23"/>
  <c r="BG82" i="23"/>
  <c r="BG83" i="23"/>
  <c r="BG84" i="23"/>
  <c r="BG85" i="23"/>
  <c r="BG86" i="23"/>
  <c r="BG87" i="23"/>
  <c r="BG88" i="23"/>
  <c r="BG89" i="23"/>
  <c r="BG91" i="23"/>
  <c r="BG92" i="23"/>
  <c r="BG94" i="23"/>
  <c r="BG95" i="23"/>
  <c r="BG96" i="23"/>
  <c r="BG97" i="23"/>
  <c r="BG98" i="23"/>
  <c r="BG99" i="23"/>
  <c r="BG100" i="23"/>
  <c r="BG102" i="23"/>
  <c r="BG103" i="23"/>
  <c r="BG104" i="23"/>
  <c r="BG105" i="23"/>
  <c r="BG106" i="23"/>
  <c r="BG107" i="23"/>
  <c r="BG108" i="23"/>
  <c r="BG110" i="23"/>
  <c r="BG111" i="23"/>
  <c r="BG113" i="23"/>
  <c r="BG114" i="23"/>
  <c r="BG115" i="23"/>
  <c r="BG116" i="23"/>
  <c r="BG118" i="23"/>
  <c r="BG119" i="23"/>
  <c r="BH129" i="23"/>
  <c r="BG130" i="23"/>
  <c r="BH130" i="23"/>
  <c r="BG132" i="23"/>
  <c r="BG133" i="23"/>
  <c r="BH133" i="23"/>
  <c r="BF135" i="23"/>
  <c r="BH118" i="23"/>
  <c r="BH115" i="23"/>
  <c r="BH114" i="23"/>
  <c r="BH113" i="23"/>
  <c r="BH110" i="23"/>
  <c r="BH107" i="23"/>
  <c r="BH106" i="23"/>
  <c r="BH105" i="23"/>
  <c r="BH104" i="23"/>
  <c r="BH103" i="23"/>
  <c r="BH102" i="23"/>
  <c r="BH88" i="23"/>
  <c r="BH87" i="23"/>
  <c r="BH86" i="23"/>
  <c r="BH85" i="23"/>
  <c r="BH84" i="23"/>
  <c r="BH83" i="23"/>
  <c r="BH82" i="23"/>
  <c r="BH79" i="23"/>
  <c r="BH78" i="23"/>
  <c r="BH77" i="23"/>
  <c r="BH76" i="23"/>
  <c r="BH75" i="23"/>
  <c r="BH74" i="23"/>
  <c r="BH73" i="23"/>
  <c r="BH72" i="23"/>
  <c r="BH71" i="23"/>
  <c r="BH68" i="23"/>
  <c r="BH67" i="23"/>
  <c r="BH66" i="23"/>
  <c r="BH65" i="23"/>
  <c r="BH64" i="23"/>
  <c r="BH63" i="23"/>
  <c r="BH62" i="23"/>
  <c r="BH59" i="23"/>
  <c r="BH56" i="23"/>
  <c r="BH55" i="23"/>
  <c r="BH54" i="23"/>
  <c r="BH53" i="23"/>
  <c r="BH52" i="23"/>
  <c r="BH51" i="23"/>
  <c r="BH50" i="23"/>
  <c r="BH49" i="23"/>
  <c r="BH48" i="23"/>
  <c r="BH47" i="23"/>
  <c r="BH44" i="23"/>
  <c r="BH43" i="23"/>
  <c r="BH42" i="23"/>
  <c r="BH41" i="23"/>
  <c r="BH40" i="23"/>
  <c r="BH39" i="23"/>
  <c r="BH38" i="23"/>
  <c r="BH35" i="23"/>
  <c r="BH34" i="23"/>
  <c r="BH33" i="23"/>
  <c r="BH32" i="23"/>
  <c r="BH31" i="23"/>
  <c r="BH30" i="23"/>
  <c r="BH29" i="23"/>
  <c r="BH28" i="23"/>
  <c r="BH25" i="23"/>
  <c r="BH24" i="23"/>
  <c r="BH23" i="23"/>
  <c r="BH22" i="23"/>
  <c r="BH21" i="23"/>
  <c r="BH20" i="23"/>
  <c r="BH19" i="23"/>
  <c r="BH18" i="23"/>
  <c r="BH15" i="23"/>
  <c r="BH14" i="23"/>
  <c r="BH13" i="23"/>
  <c r="BH12" i="23"/>
  <c r="BH11" i="23"/>
  <c r="BH10" i="23"/>
  <c r="BH9" i="23"/>
  <c r="BD9" i="23"/>
  <c r="BD10" i="23"/>
  <c r="BD11" i="23"/>
  <c r="BD12" i="23"/>
  <c r="BD13" i="23"/>
  <c r="BD14" i="23"/>
  <c r="BD15" i="23"/>
  <c r="BD16" i="23"/>
  <c r="BD18" i="23"/>
  <c r="BD19" i="23"/>
  <c r="BD20" i="23"/>
  <c r="BD21" i="23"/>
  <c r="BD22" i="23"/>
  <c r="BD23" i="23"/>
  <c r="BD24" i="23"/>
  <c r="BD25" i="23"/>
  <c r="BD26" i="23"/>
  <c r="BD28" i="23"/>
  <c r="BD29" i="23"/>
  <c r="BD30" i="23"/>
  <c r="BD31" i="23"/>
  <c r="BD32" i="23"/>
  <c r="BD33" i="23"/>
  <c r="BD34" i="23"/>
  <c r="BD35" i="23"/>
  <c r="BD36" i="23"/>
  <c r="BD38" i="23"/>
  <c r="BD39" i="23"/>
  <c r="BD40" i="23"/>
  <c r="BD41" i="23"/>
  <c r="BD42" i="23"/>
  <c r="BD43" i="23"/>
  <c r="BD44" i="23"/>
  <c r="BD45" i="23"/>
  <c r="BD47" i="23"/>
  <c r="BD48" i="23"/>
  <c r="BD49" i="23"/>
  <c r="BD50" i="23"/>
  <c r="BD51" i="23"/>
  <c r="BD52" i="23"/>
  <c r="BD53" i="23"/>
  <c r="BD54" i="23"/>
  <c r="BD55" i="23"/>
  <c r="BD56" i="23"/>
  <c r="BD57" i="23"/>
  <c r="BD59" i="23"/>
  <c r="BD60" i="23"/>
  <c r="BD62" i="23"/>
  <c r="BD63" i="23"/>
  <c r="BD64" i="23"/>
  <c r="BD65" i="23"/>
  <c r="BD66" i="23"/>
  <c r="BD67" i="23"/>
  <c r="BD68" i="23"/>
  <c r="BD69" i="23"/>
  <c r="BD71" i="23"/>
  <c r="BD72" i="23"/>
  <c r="BD73" i="23"/>
  <c r="BD74" i="23"/>
  <c r="BD75" i="23"/>
  <c r="BD76" i="23"/>
  <c r="BD77" i="23"/>
  <c r="BD78" i="23"/>
  <c r="BD79" i="23"/>
  <c r="BD80" i="23"/>
  <c r="BD82" i="23"/>
  <c r="BD83" i="23"/>
  <c r="BD84" i="23"/>
  <c r="BD85" i="23"/>
  <c r="BD86" i="23"/>
  <c r="BD87" i="23"/>
  <c r="BD88" i="23"/>
  <c r="BD89" i="23"/>
  <c r="BD91" i="23"/>
  <c r="BD92" i="23"/>
  <c r="BD94" i="23"/>
  <c r="BD95" i="23"/>
  <c r="BD96" i="23"/>
  <c r="BD97" i="23"/>
  <c r="BD98" i="23"/>
  <c r="BD99" i="23"/>
  <c r="BD100" i="23"/>
  <c r="BD102" i="23"/>
  <c r="BD103" i="23"/>
  <c r="BD104" i="23"/>
  <c r="BD105" i="23"/>
  <c r="BD106" i="23"/>
  <c r="BD107" i="23"/>
  <c r="BD108" i="23"/>
  <c r="BD110" i="23"/>
  <c r="BD111" i="23"/>
  <c r="BD113" i="23"/>
  <c r="BD114" i="23"/>
  <c r="BD115" i="23"/>
  <c r="BD116" i="23"/>
  <c r="BD118" i="23"/>
  <c r="BD119" i="23"/>
  <c r="BD121" i="23"/>
  <c r="BD122" i="23"/>
  <c r="BD129" i="23"/>
  <c r="BE129" i="23"/>
  <c r="BD130" i="23"/>
  <c r="BE130" i="23"/>
  <c r="BD132" i="23"/>
  <c r="BD133" i="23"/>
  <c r="BE133" i="23"/>
  <c r="BC135" i="23"/>
  <c r="BE118" i="23"/>
  <c r="BE115" i="23"/>
  <c r="BE114" i="23"/>
  <c r="BE113" i="23"/>
  <c r="BE110" i="23"/>
  <c r="BE107" i="23"/>
  <c r="BE106" i="23"/>
  <c r="BE105" i="23"/>
  <c r="BE104" i="23"/>
  <c r="BE103" i="23"/>
  <c r="BE102" i="23"/>
  <c r="BE88" i="23"/>
  <c r="BE87" i="23"/>
  <c r="BE86" i="23"/>
  <c r="BE85" i="23"/>
  <c r="BE84" i="23"/>
  <c r="BE83" i="23"/>
  <c r="BE82" i="23"/>
  <c r="BE79" i="23"/>
  <c r="BE78" i="23"/>
  <c r="BE77" i="23"/>
  <c r="BE76" i="23"/>
  <c r="BE75" i="23"/>
  <c r="BE74" i="23"/>
  <c r="BE73" i="23"/>
  <c r="BE72" i="23"/>
  <c r="BE71" i="23"/>
  <c r="BE68" i="23"/>
  <c r="BE67" i="23"/>
  <c r="BE66" i="23"/>
  <c r="BE65" i="23"/>
  <c r="BE64" i="23"/>
  <c r="BE63" i="23"/>
  <c r="BE62" i="23"/>
  <c r="BE59" i="23"/>
  <c r="BE56" i="23"/>
  <c r="BE55" i="23"/>
  <c r="BE54" i="23"/>
  <c r="BE53" i="23"/>
  <c r="BE52" i="23"/>
  <c r="BE51" i="23"/>
  <c r="BE50" i="23"/>
  <c r="BE49" i="23"/>
  <c r="BE48" i="23"/>
  <c r="BE47" i="23"/>
  <c r="BE44" i="23"/>
  <c r="BE43" i="23"/>
  <c r="BE42" i="23"/>
  <c r="BE41" i="23"/>
  <c r="BE40" i="23"/>
  <c r="BE39" i="23"/>
  <c r="BE38" i="23"/>
  <c r="BE35" i="23"/>
  <c r="BE34" i="23"/>
  <c r="BE33" i="23"/>
  <c r="BE32" i="23"/>
  <c r="BE31" i="23"/>
  <c r="BE30" i="23"/>
  <c r="BE29" i="23"/>
  <c r="BE28" i="23"/>
  <c r="BE25" i="23"/>
  <c r="BE24" i="23"/>
  <c r="BE23" i="23"/>
  <c r="BE22" i="23"/>
  <c r="BE21" i="23"/>
  <c r="BE20" i="23"/>
  <c r="BE19" i="23"/>
  <c r="BE18" i="23"/>
  <c r="BE15" i="23"/>
  <c r="BE14" i="23"/>
  <c r="BE13" i="23"/>
  <c r="BE12" i="23"/>
  <c r="BE11" i="23"/>
  <c r="BE10" i="23"/>
  <c r="BE9" i="23"/>
  <c r="BA9" i="23"/>
  <c r="BA10" i="23"/>
  <c r="BA11" i="23"/>
  <c r="BA12" i="23"/>
  <c r="BA13" i="23"/>
  <c r="BA14" i="23"/>
  <c r="BA15" i="23"/>
  <c r="BA16" i="23"/>
  <c r="BA18" i="23"/>
  <c r="BA19" i="23"/>
  <c r="BA20" i="23"/>
  <c r="BA21" i="23"/>
  <c r="BA22" i="23"/>
  <c r="BA23" i="23"/>
  <c r="BA24" i="23"/>
  <c r="BA25" i="23"/>
  <c r="BA26" i="23"/>
  <c r="BA28" i="23"/>
  <c r="BA29" i="23"/>
  <c r="BA30" i="23"/>
  <c r="BA31" i="23"/>
  <c r="BA32" i="23"/>
  <c r="BA33" i="23"/>
  <c r="BA34" i="23"/>
  <c r="BA35" i="23"/>
  <c r="BA36" i="23"/>
  <c r="BA38" i="23"/>
  <c r="BA39" i="23"/>
  <c r="BA40" i="23"/>
  <c r="BA41" i="23"/>
  <c r="BA42" i="23"/>
  <c r="BA43" i="23"/>
  <c r="BA44" i="23"/>
  <c r="BA45" i="23"/>
  <c r="BA47" i="23"/>
  <c r="BA48" i="23"/>
  <c r="BA49" i="23"/>
  <c r="BA50" i="23"/>
  <c r="BA51" i="23"/>
  <c r="BA52" i="23"/>
  <c r="BA53" i="23"/>
  <c r="BA54" i="23"/>
  <c r="BA55" i="23"/>
  <c r="BA56" i="23"/>
  <c r="BA57" i="23"/>
  <c r="BA59" i="23"/>
  <c r="BA60" i="23"/>
  <c r="BA62" i="23"/>
  <c r="BA63" i="23"/>
  <c r="BA64" i="23"/>
  <c r="BA65" i="23"/>
  <c r="BA66" i="23"/>
  <c r="BA67" i="23"/>
  <c r="BA68" i="23"/>
  <c r="BA69" i="23"/>
  <c r="BA71" i="23"/>
  <c r="BA72" i="23"/>
  <c r="BA73" i="23"/>
  <c r="BA74" i="23"/>
  <c r="BA75" i="23"/>
  <c r="BA76" i="23"/>
  <c r="BA77" i="23"/>
  <c r="BA78" i="23"/>
  <c r="BA79" i="23"/>
  <c r="BA80" i="23"/>
  <c r="BA82" i="23"/>
  <c r="BA83" i="23"/>
  <c r="BA84" i="23"/>
  <c r="BA85" i="23"/>
  <c r="BA86" i="23"/>
  <c r="BA87" i="23"/>
  <c r="BA88" i="23"/>
  <c r="BA89" i="23"/>
  <c r="BA91" i="23"/>
  <c r="BA92" i="23"/>
  <c r="BA94" i="23"/>
  <c r="BA95" i="23"/>
  <c r="BA96" i="23"/>
  <c r="BA97" i="23"/>
  <c r="BA98" i="23"/>
  <c r="BA99" i="23"/>
  <c r="BA100" i="23"/>
  <c r="BA102" i="23"/>
  <c r="BA103" i="23"/>
  <c r="BA104" i="23"/>
  <c r="BA105" i="23"/>
  <c r="BA106" i="23"/>
  <c r="BA107" i="23"/>
  <c r="BA108" i="23"/>
  <c r="BA110" i="23"/>
  <c r="BA111" i="23"/>
  <c r="BA113" i="23"/>
  <c r="BA114" i="23"/>
  <c r="BA115" i="23"/>
  <c r="BA116" i="23"/>
  <c r="BA118" i="23"/>
  <c r="BA119" i="23"/>
  <c r="BA121" i="23"/>
  <c r="BA122" i="23"/>
  <c r="BA123" i="23"/>
  <c r="BA124" i="23"/>
  <c r="BA125" i="23"/>
  <c r="BA126" i="23"/>
  <c r="BA129" i="23"/>
  <c r="BB129" i="23"/>
  <c r="BA130" i="23"/>
  <c r="BB130" i="23"/>
  <c r="BA132" i="23"/>
  <c r="BA133" i="23"/>
  <c r="BB133" i="23"/>
  <c r="AZ135" i="23"/>
  <c r="AZ125" i="23"/>
  <c r="BB125" i="23"/>
  <c r="BB118" i="23"/>
  <c r="BB115" i="23"/>
  <c r="BB114" i="23"/>
  <c r="BB113" i="23"/>
  <c r="BB110" i="23"/>
  <c r="BB107" i="23"/>
  <c r="BB106" i="23"/>
  <c r="BB105" i="23"/>
  <c r="BB104" i="23"/>
  <c r="BB103" i="23"/>
  <c r="BB102" i="23"/>
  <c r="BB88" i="23"/>
  <c r="BB87" i="23"/>
  <c r="BB86" i="23"/>
  <c r="BB85" i="23"/>
  <c r="BB84" i="23"/>
  <c r="BB83" i="23"/>
  <c r="BB82" i="23"/>
  <c r="BB79" i="23"/>
  <c r="BB78" i="23"/>
  <c r="BB77" i="23"/>
  <c r="BB76" i="23"/>
  <c r="BB75" i="23"/>
  <c r="BB74" i="23"/>
  <c r="BB73" i="23"/>
  <c r="BB72" i="23"/>
  <c r="BB71" i="23"/>
  <c r="BB68" i="23"/>
  <c r="BB67" i="23"/>
  <c r="BB66" i="23"/>
  <c r="BB65" i="23"/>
  <c r="BB64" i="23"/>
  <c r="BB63" i="23"/>
  <c r="BB62" i="23"/>
  <c r="BB59" i="23"/>
  <c r="BB56" i="23"/>
  <c r="BB55" i="23"/>
  <c r="BB54" i="23"/>
  <c r="BB53" i="23"/>
  <c r="BB52" i="23"/>
  <c r="BB51" i="23"/>
  <c r="BB50" i="23"/>
  <c r="BB49" i="23"/>
  <c r="BB48" i="23"/>
  <c r="BB47" i="23"/>
  <c r="BB44" i="23"/>
  <c r="BB43" i="23"/>
  <c r="BB42" i="23"/>
  <c r="BB41" i="23"/>
  <c r="BB40" i="23"/>
  <c r="BB39" i="23"/>
  <c r="BB38" i="23"/>
  <c r="BB35" i="23"/>
  <c r="BB34" i="23"/>
  <c r="BB33" i="23"/>
  <c r="BB32" i="23"/>
  <c r="BB31" i="23"/>
  <c r="BB30" i="23"/>
  <c r="BB29" i="23"/>
  <c r="BB28" i="23"/>
  <c r="BB25" i="23"/>
  <c r="BB24" i="23"/>
  <c r="BB23" i="23"/>
  <c r="BB22" i="23"/>
  <c r="BB21" i="23"/>
  <c r="BB20" i="23"/>
  <c r="BB19" i="23"/>
  <c r="BB18" i="23"/>
  <c r="BB15" i="23"/>
  <c r="BB14" i="23"/>
  <c r="BB13" i="23"/>
  <c r="BB12" i="23"/>
  <c r="BB11" i="23"/>
  <c r="BB10" i="23"/>
  <c r="BB9" i="23"/>
  <c r="DE135" i="23"/>
  <c r="DB135" i="23"/>
  <c r="DG125" i="23"/>
  <c r="DD125" i="23"/>
  <c r="G135" i="23"/>
  <c r="J135" i="23"/>
  <c r="M135" i="23"/>
  <c r="P135" i="23"/>
  <c r="S135" i="23"/>
  <c r="V135" i="23"/>
  <c r="Y135" i="23"/>
  <c r="AB135" i="23"/>
  <c r="AE135" i="23"/>
  <c r="AH135" i="23"/>
  <c r="AK135" i="23"/>
  <c r="AN135" i="23"/>
  <c r="AQ135" i="23"/>
  <c r="AT135" i="23"/>
  <c r="I125" i="23"/>
  <c r="O125" i="23"/>
  <c r="R125" i="23"/>
  <c r="U125" i="23"/>
  <c r="X125" i="23"/>
  <c r="AA125" i="23"/>
  <c r="AD125" i="23"/>
  <c r="AG125" i="23"/>
  <c r="AJ125" i="23"/>
  <c r="AM125" i="23"/>
  <c r="AP125" i="23"/>
  <c r="AV125" i="23"/>
  <c r="AX132" i="23"/>
  <c r="AX133" i="23"/>
  <c r="AY133" i="23"/>
  <c r="AW135" i="23"/>
  <c r="AY125" i="23"/>
  <c r="AX9" i="23"/>
  <c r="AX10" i="23"/>
  <c r="AX11" i="23"/>
  <c r="AX12" i="23"/>
  <c r="AX13" i="23"/>
  <c r="AX14" i="23"/>
  <c r="AX15" i="23"/>
  <c r="AX16" i="23"/>
  <c r="AX18" i="23"/>
  <c r="AX19" i="23"/>
  <c r="AX20" i="23"/>
  <c r="AX21" i="23"/>
  <c r="AX22" i="23"/>
  <c r="AX23" i="23"/>
  <c r="AX24" i="23"/>
  <c r="AX25" i="23"/>
  <c r="AX26" i="23"/>
  <c r="AX28" i="23"/>
  <c r="AX29" i="23"/>
  <c r="AX30" i="23"/>
  <c r="AX31" i="23"/>
  <c r="AX32" i="23"/>
  <c r="AX33" i="23"/>
  <c r="AX34" i="23"/>
  <c r="AX35" i="23"/>
  <c r="AX36" i="23"/>
  <c r="AX38" i="23"/>
  <c r="AX39" i="23"/>
  <c r="AX40" i="23"/>
  <c r="AX41" i="23"/>
  <c r="AX42" i="23"/>
  <c r="AX43" i="23"/>
  <c r="AX44" i="23"/>
  <c r="AX45" i="23"/>
  <c r="AX47" i="23"/>
  <c r="AX48" i="23"/>
  <c r="AX49" i="23"/>
  <c r="AX50" i="23"/>
  <c r="AX51" i="23"/>
  <c r="AX52" i="23"/>
  <c r="AX53" i="23"/>
  <c r="AX54" i="23"/>
  <c r="AX55" i="23"/>
  <c r="AX56" i="23"/>
  <c r="AX57" i="23"/>
  <c r="AX59" i="23"/>
  <c r="AX60" i="23"/>
  <c r="AX62" i="23"/>
  <c r="AX63" i="23"/>
  <c r="AX64" i="23"/>
  <c r="AX65" i="23"/>
  <c r="AX66" i="23"/>
  <c r="AX67" i="23"/>
  <c r="AX68" i="23"/>
  <c r="AX69" i="23"/>
  <c r="AX71" i="23"/>
  <c r="AX72" i="23"/>
  <c r="AX73" i="23"/>
  <c r="AX74" i="23"/>
  <c r="AX75" i="23"/>
  <c r="AX76" i="23"/>
  <c r="AX77" i="23"/>
  <c r="AX78" i="23"/>
  <c r="AX79" i="23"/>
  <c r="AX80" i="23"/>
  <c r="AX82" i="23"/>
  <c r="AX83" i="23"/>
  <c r="AX84" i="23"/>
  <c r="AX85" i="23"/>
  <c r="AX86" i="23"/>
  <c r="AX87" i="23"/>
  <c r="AX88" i="23"/>
  <c r="AX89" i="23"/>
  <c r="AX91" i="23"/>
  <c r="AX92" i="23"/>
  <c r="AX94" i="23"/>
  <c r="AX95" i="23"/>
  <c r="AX96" i="23"/>
  <c r="AX97" i="23"/>
  <c r="AX98" i="23"/>
  <c r="AX99" i="23"/>
  <c r="AX100" i="23"/>
  <c r="AX102" i="23"/>
  <c r="AX103" i="23"/>
  <c r="AX104" i="23"/>
  <c r="AX105" i="23"/>
  <c r="AX106" i="23"/>
  <c r="AX107" i="23"/>
  <c r="AX108" i="23"/>
  <c r="AX110" i="23"/>
  <c r="AX111" i="23"/>
  <c r="AX113" i="23"/>
  <c r="AX114" i="23"/>
  <c r="AX115" i="23"/>
  <c r="AX116" i="23"/>
  <c r="AX118" i="23"/>
  <c r="AX119" i="23"/>
  <c r="AX121" i="23"/>
  <c r="AX122" i="23"/>
  <c r="AX123" i="23"/>
  <c r="AX124" i="23"/>
  <c r="AX125" i="23"/>
  <c r="AX126" i="23"/>
  <c r="AX129" i="23"/>
  <c r="AY129" i="23"/>
  <c r="AX130" i="23"/>
  <c r="AY130" i="23"/>
  <c r="AW125" i="23"/>
  <c r="AY118" i="23"/>
  <c r="AY115" i="23"/>
  <c r="AY114" i="23"/>
  <c r="AY113" i="23"/>
  <c r="AY110" i="23"/>
  <c r="AY107" i="23"/>
  <c r="AY106" i="23"/>
  <c r="AY105" i="23"/>
  <c r="AY104" i="23"/>
  <c r="AY103" i="23"/>
  <c r="AY102" i="23"/>
  <c r="AY88" i="23"/>
  <c r="AY87" i="23"/>
  <c r="AY86" i="23"/>
  <c r="AY85" i="23"/>
  <c r="AY84" i="23"/>
  <c r="AY83" i="23"/>
  <c r="AY82" i="23"/>
  <c r="AY79" i="23"/>
  <c r="AY78" i="23"/>
  <c r="AY77" i="23"/>
  <c r="AY76" i="23"/>
  <c r="AY75" i="23"/>
  <c r="AY74" i="23"/>
  <c r="AY73" i="23"/>
  <c r="AY72" i="23"/>
  <c r="AY71" i="23"/>
  <c r="AY68" i="23"/>
  <c r="AY67" i="23"/>
  <c r="AY66" i="23"/>
  <c r="AY65" i="23"/>
  <c r="AY64" i="23"/>
  <c r="AY63" i="23"/>
  <c r="AY62" i="23"/>
  <c r="AY59" i="23"/>
  <c r="AY56" i="23"/>
  <c r="AY55" i="23"/>
  <c r="AY54" i="23"/>
  <c r="AY53" i="23"/>
  <c r="AY52" i="23"/>
  <c r="AY51" i="23"/>
  <c r="AY50" i="23"/>
  <c r="AY49" i="23"/>
  <c r="AY48" i="23"/>
  <c r="AY47" i="23"/>
  <c r="AY44" i="23"/>
  <c r="AY43" i="23"/>
  <c r="AY42" i="23"/>
  <c r="AY41" i="23"/>
  <c r="AY40" i="23"/>
  <c r="AY39" i="23"/>
  <c r="AY38" i="23"/>
  <c r="AY35" i="23"/>
  <c r="AY34" i="23"/>
  <c r="AY33" i="23"/>
  <c r="AY32" i="23"/>
  <c r="AY31" i="23"/>
  <c r="AY30" i="23"/>
  <c r="AY29" i="23"/>
  <c r="AY28" i="23"/>
  <c r="AY25" i="23"/>
  <c r="AY24" i="23"/>
  <c r="AY23" i="23"/>
  <c r="AY22" i="23"/>
  <c r="AY21" i="23"/>
  <c r="AY20" i="23"/>
  <c r="AY19" i="23"/>
  <c r="AY18" i="23"/>
  <c r="AY15" i="23"/>
  <c r="AY14" i="23"/>
  <c r="AY13" i="23"/>
  <c r="AY12" i="23"/>
  <c r="AY11" i="23"/>
  <c r="AY10" i="23"/>
  <c r="AY9" i="23"/>
  <c r="AU9" i="23"/>
  <c r="AU10" i="23"/>
  <c r="AU11" i="23"/>
  <c r="AU12" i="23"/>
  <c r="AU13" i="23"/>
  <c r="AU14" i="23"/>
  <c r="AU15" i="23"/>
  <c r="AU16" i="23"/>
  <c r="AU18" i="23"/>
  <c r="AU19" i="23"/>
  <c r="AU20" i="23"/>
  <c r="AU21" i="23"/>
  <c r="AU22" i="23"/>
  <c r="AU23" i="23"/>
  <c r="AU24" i="23"/>
  <c r="AU25" i="23"/>
  <c r="AU26" i="23"/>
  <c r="AU28" i="23"/>
  <c r="AU29" i="23"/>
  <c r="AU30" i="23"/>
  <c r="AU31" i="23"/>
  <c r="AU32" i="23"/>
  <c r="AU33" i="23"/>
  <c r="AU34" i="23"/>
  <c r="AU35" i="23"/>
  <c r="AU36" i="23"/>
  <c r="AU38" i="23"/>
  <c r="AU39" i="23"/>
  <c r="AU40" i="23"/>
  <c r="AU41" i="23"/>
  <c r="AU42" i="23"/>
  <c r="AU43" i="23"/>
  <c r="AU44" i="23"/>
  <c r="AU45" i="23"/>
  <c r="AU47" i="23"/>
  <c r="AU48" i="23"/>
  <c r="AU49" i="23"/>
  <c r="AU50" i="23"/>
  <c r="AU51" i="23"/>
  <c r="AU52" i="23"/>
  <c r="AU53" i="23"/>
  <c r="AU54" i="23"/>
  <c r="AU55" i="23"/>
  <c r="AU56" i="23"/>
  <c r="AU57" i="23"/>
  <c r="AU59" i="23"/>
  <c r="AU60" i="23"/>
  <c r="AU62" i="23"/>
  <c r="AU63" i="23"/>
  <c r="AU64" i="23"/>
  <c r="AU65" i="23"/>
  <c r="AU66" i="23"/>
  <c r="AU67" i="23"/>
  <c r="AU68" i="23"/>
  <c r="AU69" i="23"/>
  <c r="AU71" i="23"/>
  <c r="AU72" i="23"/>
  <c r="AU73" i="23"/>
  <c r="AU74" i="23"/>
  <c r="AU75" i="23"/>
  <c r="AU76" i="23"/>
  <c r="AU77" i="23"/>
  <c r="AU78" i="23"/>
  <c r="AU79" i="23"/>
  <c r="AU80" i="23"/>
  <c r="AU82" i="23"/>
  <c r="AU83" i="23"/>
  <c r="AU84" i="23"/>
  <c r="AU85" i="23"/>
  <c r="AU86" i="23"/>
  <c r="AU87" i="23"/>
  <c r="AU88" i="23"/>
  <c r="AU89" i="23"/>
  <c r="AU91" i="23"/>
  <c r="AU92" i="23"/>
  <c r="AU94" i="23"/>
  <c r="AU95" i="23"/>
  <c r="AU96" i="23"/>
  <c r="AU97" i="23"/>
  <c r="AU98" i="23"/>
  <c r="AU99" i="23"/>
  <c r="AU100" i="23"/>
  <c r="AU102" i="23"/>
  <c r="AU103" i="23"/>
  <c r="AU104" i="23"/>
  <c r="AU105" i="23"/>
  <c r="AU106" i="23"/>
  <c r="AU107" i="23"/>
  <c r="AU108" i="23"/>
  <c r="AU110" i="23"/>
  <c r="AU111" i="23"/>
  <c r="AU113" i="23"/>
  <c r="AU114" i="23"/>
  <c r="AU115" i="23"/>
  <c r="AU116" i="23"/>
  <c r="AU118" i="23"/>
  <c r="AU119" i="23"/>
  <c r="AU121" i="23"/>
  <c r="AU122" i="23"/>
  <c r="AU123" i="23"/>
  <c r="AU124" i="23"/>
  <c r="AU125" i="23"/>
  <c r="AU126" i="23"/>
  <c r="AU129" i="23"/>
  <c r="AV129" i="23"/>
  <c r="AU130" i="23"/>
  <c r="AV130" i="23"/>
  <c r="AU132" i="23"/>
  <c r="AU133" i="23"/>
  <c r="AV133" i="23"/>
  <c r="AT125" i="23"/>
  <c r="AV118" i="23"/>
  <c r="AV115" i="23"/>
  <c r="AV114" i="23"/>
  <c r="AV113" i="23"/>
  <c r="AV110" i="23"/>
  <c r="AV107" i="23"/>
  <c r="AV106" i="23"/>
  <c r="AV105" i="23"/>
  <c r="AV104" i="23"/>
  <c r="AV103" i="23"/>
  <c r="AV102" i="23"/>
  <c r="AV88" i="23"/>
  <c r="AV87" i="23"/>
  <c r="AV86" i="23"/>
  <c r="AV85" i="23"/>
  <c r="AV84" i="23"/>
  <c r="AV83" i="23"/>
  <c r="AV82" i="23"/>
  <c r="AV79" i="23"/>
  <c r="AV78" i="23"/>
  <c r="AV77" i="23"/>
  <c r="AV76" i="23"/>
  <c r="AV75" i="23"/>
  <c r="AV74" i="23"/>
  <c r="AV73" i="23"/>
  <c r="AV72" i="23"/>
  <c r="AV71" i="23"/>
  <c r="AV68" i="23"/>
  <c r="AV67" i="23"/>
  <c r="AV66" i="23"/>
  <c r="AV65" i="23"/>
  <c r="AV64" i="23"/>
  <c r="AV63" i="23"/>
  <c r="AV62" i="23"/>
  <c r="AV59" i="23"/>
  <c r="AV56" i="23"/>
  <c r="AV55" i="23"/>
  <c r="AV54" i="23"/>
  <c r="AV53" i="23"/>
  <c r="AV52" i="23"/>
  <c r="AV51" i="23"/>
  <c r="AV50" i="23"/>
  <c r="AV49" i="23"/>
  <c r="AV48" i="23"/>
  <c r="AV47" i="23"/>
  <c r="AV44" i="23"/>
  <c r="AV43" i="23"/>
  <c r="AV42" i="23"/>
  <c r="AV41" i="23"/>
  <c r="AV40" i="23"/>
  <c r="AV39" i="23"/>
  <c r="AV38" i="23"/>
  <c r="AV35" i="23"/>
  <c r="AV34" i="23"/>
  <c r="AV33" i="23"/>
  <c r="AV32" i="23"/>
  <c r="AV31" i="23"/>
  <c r="AV30" i="23"/>
  <c r="AV29" i="23"/>
  <c r="AV28" i="23"/>
  <c r="AV25" i="23"/>
  <c r="AV24" i="23"/>
  <c r="AV23" i="23"/>
  <c r="AV22" i="23"/>
  <c r="AV21" i="23"/>
  <c r="AV20" i="23"/>
  <c r="AV19" i="23"/>
  <c r="AV18" i="23"/>
  <c r="AV15" i="23"/>
  <c r="AV14" i="23"/>
  <c r="AV13" i="23"/>
  <c r="AV12" i="23"/>
  <c r="AV11" i="23"/>
  <c r="AV10" i="23"/>
  <c r="AV9" i="23"/>
  <c r="AR9" i="23"/>
  <c r="AR10" i="23"/>
  <c r="AR11" i="23"/>
  <c r="AR12" i="23"/>
  <c r="AR13" i="23"/>
  <c r="AR14" i="23"/>
  <c r="AR15" i="23"/>
  <c r="AR16" i="23"/>
  <c r="AR18" i="23"/>
  <c r="AR19" i="23"/>
  <c r="AR20" i="23"/>
  <c r="AR21" i="23"/>
  <c r="AR22" i="23"/>
  <c r="AR23" i="23"/>
  <c r="AR24" i="23"/>
  <c r="AR25" i="23"/>
  <c r="AR26" i="23"/>
  <c r="AR28" i="23"/>
  <c r="AR29" i="23"/>
  <c r="AR30" i="23"/>
  <c r="AR31" i="23"/>
  <c r="AR32" i="23"/>
  <c r="AR33" i="23"/>
  <c r="AR34" i="23"/>
  <c r="AR35" i="23"/>
  <c r="AR36" i="23"/>
  <c r="AR38" i="23"/>
  <c r="AR39" i="23"/>
  <c r="AR40" i="23"/>
  <c r="AR41" i="23"/>
  <c r="AR42" i="23"/>
  <c r="AR43" i="23"/>
  <c r="AR44" i="23"/>
  <c r="AR45" i="23"/>
  <c r="AR47" i="23"/>
  <c r="AR48" i="23"/>
  <c r="AR49" i="23"/>
  <c r="AR50" i="23"/>
  <c r="AR51" i="23"/>
  <c r="AR52" i="23"/>
  <c r="AR53" i="23"/>
  <c r="AR54" i="23"/>
  <c r="AR55" i="23"/>
  <c r="AR56" i="23"/>
  <c r="AR57" i="23"/>
  <c r="AR59" i="23"/>
  <c r="AR60" i="23"/>
  <c r="AR62" i="23"/>
  <c r="AR63" i="23"/>
  <c r="AR64" i="23"/>
  <c r="AR65" i="23"/>
  <c r="AR66" i="23"/>
  <c r="AR67" i="23"/>
  <c r="AR68" i="23"/>
  <c r="AR69" i="23"/>
  <c r="AR71" i="23"/>
  <c r="AR72" i="23"/>
  <c r="AR73" i="23"/>
  <c r="AR74" i="23"/>
  <c r="AR75" i="23"/>
  <c r="AR76" i="23"/>
  <c r="AR77" i="23"/>
  <c r="AR78" i="23"/>
  <c r="AR79" i="23"/>
  <c r="AR80" i="23"/>
  <c r="AR82" i="23"/>
  <c r="AR83" i="23"/>
  <c r="AR84" i="23"/>
  <c r="AR85" i="23"/>
  <c r="AR86" i="23"/>
  <c r="AR87" i="23"/>
  <c r="AR88" i="23"/>
  <c r="AR89" i="23"/>
  <c r="AR91" i="23"/>
  <c r="AR92" i="23"/>
  <c r="AR94" i="23"/>
  <c r="AR95" i="23"/>
  <c r="AR96" i="23"/>
  <c r="AR97" i="23"/>
  <c r="AR98" i="23"/>
  <c r="AR99" i="23"/>
  <c r="AR100" i="23"/>
  <c r="AR102" i="23"/>
  <c r="AR103" i="23"/>
  <c r="AR104" i="23"/>
  <c r="AR105" i="23"/>
  <c r="AR106" i="23"/>
  <c r="AR107" i="23"/>
  <c r="AR108" i="23"/>
  <c r="AR110" i="23"/>
  <c r="AR111" i="23"/>
  <c r="AR113" i="23"/>
  <c r="AR114" i="23"/>
  <c r="AR115" i="23"/>
  <c r="AR116" i="23"/>
  <c r="AR118" i="23"/>
  <c r="AR119" i="23"/>
  <c r="AR121" i="23"/>
  <c r="AR122" i="23"/>
  <c r="AR129" i="23"/>
  <c r="AS129" i="23"/>
  <c r="AR130" i="23"/>
  <c r="AS130" i="23"/>
  <c r="AR132" i="23"/>
  <c r="AR133" i="23"/>
  <c r="AS133" i="23"/>
  <c r="AS118" i="23"/>
  <c r="AS115" i="23"/>
  <c r="AS114" i="23"/>
  <c r="AS113" i="23"/>
  <c r="AS110" i="23"/>
  <c r="AS107" i="23"/>
  <c r="AS106" i="23"/>
  <c r="AS105" i="23"/>
  <c r="AS104" i="23"/>
  <c r="AS103" i="23"/>
  <c r="AS102" i="23"/>
  <c r="AS88" i="23"/>
  <c r="AS87" i="23"/>
  <c r="AS86" i="23"/>
  <c r="AS85" i="23"/>
  <c r="AS84" i="23"/>
  <c r="AS83" i="23"/>
  <c r="AS82" i="23"/>
  <c r="AS79" i="23"/>
  <c r="AS78" i="23"/>
  <c r="AS77" i="23"/>
  <c r="AS76" i="23"/>
  <c r="AS75" i="23"/>
  <c r="AS74" i="23"/>
  <c r="AS73" i="23"/>
  <c r="AS72" i="23"/>
  <c r="AS71" i="23"/>
  <c r="AS68" i="23"/>
  <c r="AS67" i="23"/>
  <c r="AS66" i="23"/>
  <c r="AS65" i="23"/>
  <c r="AS64" i="23"/>
  <c r="AS63" i="23"/>
  <c r="AS62" i="23"/>
  <c r="AS59" i="23"/>
  <c r="AS56" i="23"/>
  <c r="AS55" i="23"/>
  <c r="AS54" i="23"/>
  <c r="AS53" i="23"/>
  <c r="AS52" i="23"/>
  <c r="AS51" i="23"/>
  <c r="AS50" i="23"/>
  <c r="AS49" i="23"/>
  <c r="AS48" i="23"/>
  <c r="AS47" i="23"/>
  <c r="AS44" i="23"/>
  <c r="AS43" i="23"/>
  <c r="AS42" i="23"/>
  <c r="AS41" i="23"/>
  <c r="AS40" i="23"/>
  <c r="AS39" i="23"/>
  <c r="AS38" i="23"/>
  <c r="AS35" i="23"/>
  <c r="AS34" i="23"/>
  <c r="AS33" i="23"/>
  <c r="AS32" i="23"/>
  <c r="AS31" i="23"/>
  <c r="AS30" i="23"/>
  <c r="AS29" i="23"/>
  <c r="AS28" i="23"/>
  <c r="AS25" i="23"/>
  <c r="AS24" i="23"/>
  <c r="AS23" i="23"/>
  <c r="AS22" i="23"/>
  <c r="AS21" i="23"/>
  <c r="AS20" i="23"/>
  <c r="AS19" i="23"/>
  <c r="AS18" i="23"/>
  <c r="AS15" i="23"/>
  <c r="AS14" i="23"/>
  <c r="AS13" i="23"/>
  <c r="AS12" i="23"/>
  <c r="AS11" i="23"/>
  <c r="AS10" i="23"/>
  <c r="AS9" i="23"/>
  <c r="AO9" i="23"/>
  <c r="AO10" i="23"/>
  <c r="AO11" i="23"/>
  <c r="AO12" i="23"/>
  <c r="AO13" i="23"/>
  <c r="AO14" i="23"/>
  <c r="AO15" i="23"/>
  <c r="AO16" i="23"/>
  <c r="AO18" i="23"/>
  <c r="AO19" i="23"/>
  <c r="AO20" i="23"/>
  <c r="AO21" i="23"/>
  <c r="AO22" i="23"/>
  <c r="AO23" i="23"/>
  <c r="AO24" i="23"/>
  <c r="AO25" i="23"/>
  <c r="AO26" i="23"/>
  <c r="AO28" i="23"/>
  <c r="AO29" i="23"/>
  <c r="AO30" i="23"/>
  <c r="AO31" i="23"/>
  <c r="AO32" i="23"/>
  <c r="AO33" i="23"/>
  <c r="AO34" i="23"/>
  <c r="AO35" i="23"/>
  <c r="AO36" i="23"/>
  <c r="AO38" i="23"/>
  <c r="AO39" i="23"/>
  <c r="AO40" i="23"/>
  <c r="AO41" i="23"/>
  <c r="AO42" i="23"/>
  <c r="AO43" i="23"/>
  <c r="AO44" i="23"/>
  <c r="AO45" i="23"/>
  <c r="AO47" i="23"/>
  <c r="AO48" i="23"/>
  <c r="AO49" i="23"/>
  <c r="AO50" i="23"/>
  <c r="AO51" i="23"/>
  <c r="AO52" i="23"/>
  <c r="AO53" i="23"/>
  <c r="AO54" i="23"/>
  <c r="AO55" i="23"/>
  <c r="AO56" i="23"/>
  <c r="AO57" i="23"/>
  <c r="AO59" i="23"/>
  <c r="AO60" i="23"/>
  <c r="AO62" i="23"/>
  <c r="AO63" i="23"/>
  <c r="AO64" i="23"/>
  <c r="AO65" i="23"/>
  <c r="AO66" i="23"/>
  <c r="AO67" i="23"/>
  <c r="AO68" i="23"/>
  <c r="AO69" i="23"/>
  <c r="AO71" i="23"/>
  <c r="AO72" i="23"/>
  <c r="AO73" i="23"/>
  <c r="AO74" i="23"/>
  <c r="AO75" i="23"/>
  <c r="AO76" i="23"/>
  <c r="AO77" i="23"/>
  <c r="AO78" i="23"/>
  <c r="AO79" i="23"/>
  <c r="AO80" i="23"/>
  <c r="AO82" i="23"/>
  <c r="AO83" i="23"/>
  <c r="AO84" i="23"/>
  <c r="AO85" i="23"/>
  <c r="AO86" i="23"/>
  <c r="AO87" i="23"/>
  <c r="AO88" i="23"/>
  <c r="AO89" i="23"/>
  <c r="AO91" i="23"/>
  <c r="AO92" i="23"/>
  <c r="AO94" i="23"/>
  <c r="AO95" i="23"/>
  <c r="AO96" i="23"/>
  <c r="AO97" i="23"/>
  <c r="AO98" i="23"/>
  <c r="AO99" i="23"/>
  <c r="AO100" i="23"/>
  <c r="AO102" i="23"/>
  <c r="AO103" i="23"/>
  <c r="AO104" i="23"/>
  <c r="AO105" i="23"/>
  <c r="AO106" i="23"/>
  <c r="AO107" i="23"/>
  <c r="AO108" i="23"/>
  <c r="AO110" i="23"/>
  <c r="AO111" i="23"/>
  <c r="AO113" i="23"/>
  <c r="AO114" i="23"/>
  <c r="AO115" i="23"/>
  <c r="AO116" i="23"/>
  <c r="AO118" i="23"/>
  <c r="AO119" i="23"/>
  <c r="AO121" i="23"/>
  <c r="AO122" i="23"/>
  <c r="AO123" i="23"/>
  <c r="AO124" i="23"/>
  <c r="AO125" i="23"/>
  <c r="AO126" i="23"/>
  <c r="AO129" i="23"/>
  <c r="AP129" i="23"/>
  <c r="AO130" i="23"/>
  <c r="AP130" i="23"/>
  <c r="AO132" i="23"/>
  <c r="AO133" i="23"/>
  <c r="AP133" i="23"/>
  <c r="AN125" i="23"/>
  <c r="AP118" i="23"/>
  <c r="AP115" i="23"/>
  <c r="AP114" i="23"/>
  <c r="AP113" i="23"/>
  <c r="AP110" i="23"/>
  <c r="AP107" i="23"/>
  <c r="AP106" i="23"/>
  <c r="AP105" i="23"/>
  <c r="AP104" i="23"/>
  <c r="AP103" i="23"/>
  <c r="AP102" i="23"/>
  <c r="AP88" i="23"/>
  <c r="AP87" i="23"/>
  <c r="AP86" i="23"/>
  <c r="AP85" i="23"/>
  <c r="AP84" i="23"/>
  <c r="AP83" i="23"/>
  <c r="AP82" i="23"/>
  <c r="AP79" i="23"/>
  <c r="AP78" i="23"/>
  <c r="AP77" i="23"/>
  <c r="AP76" i="23"/>
  <c r="AP75" i="23"/>
  <c r="AP74" i="23"/>
  <c r="AP73" i="23"/>
  <c r="AP72" i="23"/>
  <c r="AP71" i="23"/>
  <c r="AP68" i="23"/>
  <c r="AP67" i="23"/>
  <c r="AP66" i="23"/>
  <c r="AP65" i="23"/>
  <c r="AP64" i="23"/>
  <c r="AP63" i="23"/>
  <c r="AP62" i="23"/>
  <c r="AP59" i="23"/>
  <c r="AP56" i="23"/>
  <c r="AP55" i="23"/>
  <c r="AP54" i="23"/>
  <c r="AP53" i="23"/>
  <c r="AP52" i="23"/>
  <c r="AP51" i="23"/>
  <c r="AP50" i="23"/>
  <c r="AP49" i="23"/>
  <c r="AP48" i="23"/>
  <c r="AP47" i="23"/>
  <c r="AP44" i="23"/>
  <c r="AP43" i="23"/>
  <c r="AP42" i="23"/>
  <c r="AP41" i="23"/>
  <c r="AP40" i="23"/>
  <c r="AP39" i="23"/>
  <c r="AP38" i="23"/>
  <c r="AP35" i="23"/>
  <c r="AP34" i="23"/>
  <c r="AP33" i="23"/>
  <c r="AP32" i="23"/>
  <c r="AP31" i="23"/>
  <c r="AP30" i="23"/>
  <c r="AP29" i="23"/>
  <c r="AP28" i="23"/>
  <c r="AP25" i="23"/>
  <c r="AP24" i="23"/>
  <c r="AP23" i="23"/>
  <c r="AP22" i="23"/>
  <c r="AP21" i="23"/>
  <c r="AP20" i="23"/>
  <c r="AP19" i="23"/>
  <c r="AP18" i="23"/>
  <c r="AP15" i="23"/>
  <c r="AP14" i="23"/>
  <c r="AP13" i="23"/>
  <c r="AP12" i="23"/>
  <c r="AP11" i="23"/>
  <c r="AP10" i="23"/>
  <c r="AP9" i="23"/>
  <c r="AL9" i="23"/>
  <c r="AL10" i="23"/>
  <c r="AL11" i="23"/>
  <c r="AL12" i="23"/>
  <c r="AL13" i="23"/>
  <c r="AL14" i="23"/>
  <c r="AL15" i="23"/>
  <c r="AL16" i="23"/>
  <c r="AL18" i="23"/>
  <c r="AL19" i="23"/>
  <c r="AL20" i="23"/>
  <c r="AL21" i="23"/>
  <c r="AL22" i="23"/>
  <c r="AL23" i="23"/>
  <c r="AL24" i="23"/>
  <c r="AL25" i="23"/>
  <c r="AL26" i="23"/>
  <c r="AL28" i="23"/>
  <c r="AL29" i="23"/>
  <c r="AL30" i="23"/>
  <c r="AL31" i="23"/>
  <c r="AL32" i="23"/>
  <c r="AL33" i="23"/>
  <c r="AL34" i="23"/>
  <c r="AL35" i="23"/>
  <c r="AL36" i="23"/>
  <c r="AL38" i="23"/>
  <c r="AL39" i="23"/>
  <c r="AL40" i="23"/>
  <c r="AL41" i="23"/>
  <c r="AL42" i="23"/>
  <c r="AL43" i="23"/>
  <c r="AL44" i="23"/>
  <c r="AL45" i="23"/>
  <c r="AL47" i="23"/>
  <c r="AL48" i="23"/>
  <c r="AL49" i="23"/>
  <c r="AL50" i="23"/>
  <c r="AL51" i="23"/>
  <c r="AL52" i="23"/>
  <c r="AL53" i="23"/>
  <c r="AL54" i="23"/>
  <c r="AL55" i="23"/>
  <c r="AL56" i="23"/>
  <c r="AL57" i="23"/>
  <c r="AL59" i="23"/>
  <c r="AL60" i="23"/>
  <c r="AL62" i="23"/>
  <c r="AL63" i="23"/>
  <c r="AL64" i="23"/>
  <c r="AL65" i="23"/>
  <c r="AL66" i="23"/>
  <c r="AL67" i="23"/>
  <c r="AL68" i="23"/>
  <c r="AL69" i="23"/>
  <c r="AL71" i="23"/>
  <c r="AL72" i="23"/>
  <c r="AL73" i="23"/>
  <c r="AL74" i="23"/>
  <c r="AL75" i="23"/>
  <c r="AL76" i="23"/>
  <c r="AL77" i="23"/>
  <c r="AL78" i="23"/>
  <c r="AL79" i="23"/>
  <c r="AL80" i="23"/>
  <c r="AL82" i="23"/>
  <c r="AL83" i="23"/>
  <c r="AL84" i="23"/>
  <c r="AL85" i="23"/>
  <c r="AL86" i="23"/>
  <c r="AL87" i="23"/>
  <c r="AL88" i="23"/>
  <c r="AL89" i="23"/>
  <c r="AL91" i="23"/>
  <c r="AL92" i="23"/>
  <c r="AL94" i="23"/>
  <c r="AL95" i="23"/>
  <c r="AL96" i="23"/>
  <c r="AL97" i="23"/>
  <c r="AL98" i="23"/>
  <c r="AL99" i="23"/>
  <c r="AL100" i="23"/>
  <c r="AL102" i="23"/>
  <c r="AL103" i="23"/>
  <c r="AL104" i="23"/>
  <c r="AL105" i="23"/>
  <c r="AL106" i="23"/>
  <c r="AL107" i="23"/>
  <c r="AL108" i="23"/>
  <c r="AL110" i="23"/>
  <c r="AL111" i="23"/>
  <c r="AL113" i="23"/>
  <c r="AL114" i="23"/>
  <c r="AL115" i="23"/>
  <c r="AL116" i="23"/>
  <c r="AL118" i="23"/>
  <c r="AL119" i="23"/>
  <c r="AL121" i="23"/>
  <c r="AL122" i="23"/>
  <c r="AL123" i="23"/>
  <c r="AL124" i="23"/>
  <c r="AL125" i="23"/>
  <c r="AL126" i="23"/>
  <c r="AL129" i="23"/>
  <c r="AM129" i="23"/>
  <c r="AL130" i="23"/>
  <c r="AM130" i="23"/>
  <c r="AL132" i="23"/>
  <c r="AL133" i="23"/>
  <c r="AM133" i="23"/>
  <c r="AK125" i="23"/>
  <c r="AM118" i="23"/>
  <c r="AM115" i="23"/>
  <c r="AM114" i="23"/>
  <c r="AM113" i="23"/>
  <c r="AM110" i="23"/>
  <c r="AM107" i="23"/>
  <c r="AM106" i="23"/>
  <c r="AM105" i="23"/>
  <c r="AM104" i="23"/>
  <c r="AM103" i="23"/>
  <c r="AM102" i="23"/>
  <c r="AM88" i="23"/>
  <c r="AM87" i="23"/>
  <c r="AM86" i="23"/>
  <c r="AM85" i="23"/>
  <c r="AM84" i="23"/>
  <c r="AM83" i="23"/>
  <c r="AM82" i="23"/>
  <c r="AM79" i="23"/>
  <c r="AM78" i="23"/>
  <c r="AM77" i="23"/>
  <c r="AM76" i="23"/>
  <c r="AM75" i="23"/>
  <c r="AM74" i="23"/>
  <c r="AM73" i="23"/>
  <c r="AM72" i="23"/>
  <c r="AM71" i="23"/>
  <c r="AM68" i="23"/>
  <c r="AM67" i="23"/>
  <c r="AM66" i="23"/>
  <c r="AM65" i="23"/>
  <c r="AM64" i="23"/>
  <c r="AM63" i="23"/>
  <c r="AM62" i="23"/>
  <c r="AM59" i="23"/>
  <c r="AM56" i="23"/>
  <c r="AM55" i="23"/>
  <c r="AM54" i="23"/>
  <c r="AM53" i="23"/>
  <c r="AM52" i="23"/>
  <c r="AM51" i="23"/>
  <c r="AM50" i="23"/>
  <c r="AM49" i="23"/>
  <c r="AM48" i="23"/>
  <c r="AM47" i="23"/>
  <c r="AM44" i="23"/>
  <c r="AM43" i="23"/>
  <c r="AM42" i="23"/>
  <c r="AM41" i="23"/>
  <c r="AM40" i="23"/>
  <c r="AM39" i="23"/>
  <c r="AM38" i="23"/>
  <c r="AM35" i="23"/>
  <c r="AM34" i="23"/>
  <c r="AM33" i="23"/>
  <c r="AM32" i="23"/>
  <c r="AM31" i="23"/>
  <c r="AM30" i="23"/>
  <c r="AM29" i="23"/>
  <c r="AM28" i="23"/>
  <c r="AM25" i="23"/>
  <c r="AM24" i="23"/>
  <c r="AM23" i="23"/>
  <c r="AM22" i="23"/>
  <c r="AM21" i="23"/>
  <c r="AM20" i="23"/>
  <c r="AM19" i="23"/>
  <c r="AM18" i="23"/>
  <c r="AM15" i="23"/>
  <c r="AM14" i="23"/>
  <c r="AM13" i="23"/>
  <c r="AM12" i="23"/>
  <c r="AM11" i="23"/>
  <c r="AM10" i="23"/>
  <c r="AM9" i="23"/>
  <c r="AI9" i="23"/>
  <c r="AI10" i="23"/>
  <c r="AI11" i="23"/>
  <c r="AI12" i="23"/>
  <c r="AI13" i="23"/>
  <c r="AI14" i="23"/>
  <c r="AI15" i="23"/>
  <c r="AI16" i="23"/>
  <c r="AI18" i="23"/>
  <c r="AI19" i="23"/>
  <c r="AI20" i="23"/>
  <c r="AI21" i="23"/>
  <c r="AI22" i="23"/>
  <c r="AI23" i="23"/>
  <c r="AI24" i="23"/>
  <c r="AI25" i="23"/>
  <c r="AI26" i="23"/>
  <c r="AI28" i="23"/>
  <c r="AI29" i="23"/>
  <c r="AI30" i="23"/>
  <c r="AI31" i="23"/>
  <c r="AI32" i="23"/>
  <c r="AI33" i="23"/>
  <c r="AI34" i="23"/>
  <c r="AI35" i="23"/>
  <c r="AI36" i="23"/>
  <c r="AI38" i="23"/>
  <c r="AI39" i="23"/>
  <c r="AI40" i="23"/>
  <c r="AI41" i="23"/>
  <c r="AI42" i="23"/>
  <c r="AI43" i="23"/>
  <c r="AI44" i="23"/>
  <c r="AI45" i="23"/>
  <c r="AI47" i="23"/>
  <c r="AI48" i="23"/>
  <c r="AI49" i="23"/>
  <c r="AI50" i="23"/>
  <c r="AI51" i="23"/>
  <c r="AI52" i="23"/>
  <c r="AI53" i="23"/>
  <c r="AI54" i="23"/>
  <c r="AI55" i="23"/>
  <c r="AI56" i="23"/>
  <c r="AI57" i="23"/>
  <c r="AI59" i="23"/>
  <c r="AI60" i="23"/>
  <c r="AI62" i="23"/>
  <c r="AI63" i="23"/>
  <c r="AI64" i="23"/>
  <c r="AI65" i="23"/>
  <c r="AI66" i="23"/>
  <c r="AI67" i="23"/>
  <c r="AI68" i="23"/>
  <c r="AI69" i="23"/>
  <c r="AI71" i="23"/>
  <c r="AI72" i="23"/>
  <c r="AI73" i="23"/>
  <c r="AI74" i="23"/>
  <c r="AI75" i="23"/>
  <c r="AI76" i="23"/>
  <c r="AI77" i="23"/>
  <c r="AI78" i="23"/>
  <c r="AI79" i="23"/>
  <c r="AI80" i="23"/>
  <c r="AI82" i="23"/>
  <c r="AI83" i="23"/>
  <c r="AI84" i="23"/>
  <c r="AI85" i="23"/>
  <c r="AI86" i="23"/>
  <c r="AI87" i="23"/>
  <c r="AI88" i="23"/>
  <c r="AI89" i="23"/>
  <c r="AI91" i="23"/>
  <c r="AI92" i="23"/>
  <c r="AI94" i="23"/>
  <c r="AI95" i="23"/>
  <c r="AI96" i="23"/>
  <c r="AI97" i="23"/>
  <c r="AI98" i="23"/>
  <c r="AI99" i="23"/>
  <c r="AI100" i="23"/>
  <c r="AI102" i="23"/>
  <c r="AI103" i="23"/>
  <c r="AI104" i="23"/>
  <c r="AI105" i="23"/>
  <c r="AI106" i="23"/>
  <c r="AI107" i="23"/>
  <c r="AI108" i="23"/>
  <c r="AI110" i="23"/>
  <c r="AI111" i="23"/>
  <c r="AI113" i="23"/>
  <c r="AI114" i="23"/>
  <c r="AI115" i="23"/>
  <c r="AI116" i="23"/>
  <c r="AI118" i="23"/>
  <c r="AI119" i="23"/>
  <c r="AI121" i="23"/>
  <c r="AI122" i="23"/>
  <c r="AI123" i="23"/>
  <c r="AI124" i="23"/>
  <c r="AI125" i="23"/>
  <c r="AI126" i="23"/>
  <c r="AI129" i="23"/>
  <c r="AJ129" i="23"/>
  <c r="AI130" i="23"/>
  <c r="AJ130" i="23"/>
  <c r="AI132" i="23"/>
  <c r="AI133" i="23"/>
  <c r="AJ133" i="23"/>
  <c r="AH125" i="23"/>
  <c r="AJ118" i="23"/>
  <c r="AJ115" i="23"/>
  <c r="AJ114" i="23"/>
  <c r="AJ113" i="23"/>
  <c r="AJ110" i="23"/>
  <c r="AJ107" i="23"/>
  <c r="AJ106" i="23"/>
  <c r="AJ105" i="23"/>
  <c r="AJ104" i="23"/>
  <c r="AJ103" i="23"/>
  <c r="AJ102" i="23"/>
  <c r="AJ88" i="23"/>
  <c r="AJ87" i="23"/>
  <c r="AJ86" i="23"/>
  <c r="AJ85" i="23"/>
  <c r="AJ84" i="23"/>
  <c r="AJ83" i="23"/>
  <c r="AJ82" i="23"/>
  <c r="AJ79" i="23"/>
  <c r="AJ78" i="23"/>
  <c r="AJ77" i="23"/>
  <c r="AJ76" i="23"/>
  <c r="AJ75" i="23"/>
  <c r="AJ74" i="23"/>
  <c r="AJ73" i="23"/>
  <c r="AJ72" i="23"/>
  <c r="AJ71" i="23"/>
  <c r="AJ68" i="23"/>
  <c r="AJ67" i="23"/>
  <c r="AJ66" i="23"/>
  <c r="AJ65" i="23"/>
  <c r="AJ64" i="23"/>
  <c r="AJ63" i="23"/>
  <c r="AJ62" i="23"/>
  <c r="AJ59" i="23"/>
  <c r="AJ56" i="23"/>
  <c r="AJ55" i="23"/>
  <c r="AJ54" i="23"/>
  <c r="AJ53" i="23"/>
  <c r="AJ52" i="23"/>
  <c r="AJ51" i="23"/>
  <c r="AJ50" i="23"/>
  <c r="AJ49" i="23"/>
  <c r="AJ48" i="23"/>
  <c r="AJ47" i="23"/>
  <c r="AJ44" i="23"/>
  <c r="AJ43" i="23"/>
  <c r="AJ42" i="23"/>
  <c r="AJ41" i="23"/>
  <c r="AJ40" i="23"/>
  <c r="AJ39" i="23"/>
  <c r="AJ38" i="23"/>
  <c r="AJ35" i="23"/>
  <c r="AJ34" i="23"/>
  <c r="AJ33" i="23"/>
  <c r="AJ32" i="23"/>
  <c r="AJ31" i="23"/>
  <c r="AJ30" i="23"/>
  <c r="AJ29" i="23"/>
  <c r="AJ28" i="23"/>
  <c r="AJ25" i="23"/>
  <c r="AJ24" i="23"/>
  <c r="AJ23" i="23"/>
  <c r="AJ22" i="23"/>
  <c r="AJ21" i="23"/>
  <c r="AJ20" i="23"/>
  <c r="AJ19" i="23"/>
  <c r="AJ18" i="23"/>
  <c r="AJ15" i="23"/>
  <c r="AJ14" i="23"/>
  <c r="AJ13" i="23"/>
  <c r="AJ12" i="23"/>
  <c r="AJ11" i="23"/>
  <c r="AJ10" i="23"/>
  <c r="AJ9" i="23"/>
  <c r="AF9" i="23"/>
  <c r="AF10" i="23"/>
  <c r="AF11" i="23"/>
  <c r="AF12" i="23"/>
  <c r="AF13" i="23"/>
  <c r="AF14" i="23"/>
  <c r="AF15" i="23"/>
  <c r="AF16" i="23"/>
  <c r="AF18" i="23"/>
  <c r="AF19" i="23"/>
  <c r="AF20" i="23"/>
  <c r="AF21" i="23"/>
  <c r="AF22" i="23"/>
  <c r="AF23" i="23"/>
  <c r="AF24" i="23"/>
  <c r="AF25" i="23"/>
  <c r="AF26" i="23"/>
  <c r="AF28" i="23"/>
  <c r="AF29" i="23"/>
  <c r="AF30" i="23"/>
  <c r="AF31" i="23"/>
  <c r="AF32" i="23"/>
  <c r="AF33" i="23"/>
  <c r="AF34" i="23"/>
  <c r="AF35" i="23"/>
  <c r="AF36" i="23"/>
  <c r="AF38" i="23"/>
  <c r="AF39" i="23"/>
  <c r="AF40" i="23"/>
  <c r="AF41" i="23"/>
  <c r="AF42" i="23"/>
  <c r="AF43" i="23"/>
  <c r="AF44" i="23"/>
  <c r="AF45" i="23"/>
  <c r="AF47" i="23"/>
  <c r="AF48" i="23"/>
  <c r="AF49" i="23"/>
  <c r="AF50" i="23"/>
  <c r="AF51" i="23"/>
  <c r="AF52" i="23"/>
  <c r="AF53" i="23"/>
  <c r="AF54" i="23"/>
  <c r="AF55" i="23"/>
  <c r="AF56" i="23"/>
  <c r="AF57" i="23"/>
  <c r="AF59" i="23"/>
  <c r="AF60" i="23"/>
  <c r="AF62" i="23"/>
  <c r="AF63" i="23"/>
  <c r="AF64" i="23"/>
  <c r="AF65" i="23"/>
  <c r="AF66" i="23"/>
  <c r="AF67" i="23"/>
  <c r="AF68" i="23"/>
  <c r="AF69" i="23"/>
  <c r="AF71" i="23"/>
  <c r="AF72" i="23"/>
  <c r="AF73" i="23"/>
  <c r="AF74" i="23"/>
  <c r="AF75" i="23"/>
  <c r="AF76" i="23"/>
  <c r="AF77" i="23"/>
  <c r="AF78" i="23"/>
  <c r="AF79" i="23"/>
  <c r="AF80" i="23"/>
  <c r="AF82" i="23"/>
  <c r="AF83" i="23"/>
  <c r="AF84" i="23"/>
  <c r="AF85" i="23"/>
  <c r="AF86" i="23"/>
  <c r="AF87" i="23"/>
  <c r="AF88" i="23"/>
  <c r="AF89" i="23"/>
  <c r="AF91" i="23"/>
  <c r="AF92" i="23"/>
  <c r="AF94" i="23"/>
  <c r="AF95" i="23"/>
  <c r="AF96" i="23"/>
  <c r="AF97" i="23"/>
  <c r="AF98" i="23"/>
  <c r="AF99" i="23"/>
  <c r="AF100" i="23"/>
  <c r="AF102" i="23"/>
  <c r="AF103" i="23"/>
  <c r="AF104" i="23"/>
  <c r="AF105" i="23"/>
  <c r="AF106" i="23"/>
  <c r="AF107" i="23"/>
  <c r="AF108" i="23"/>
  <c r="AF110" i="23"/>
  <c r="AF111" i="23"/>
  <c r="AF113" i="23"/>
  <c r="AF114" i="23"/>
  <c r="AF115" i="23"/>
  <c r="AF116" i="23"/>
  <c r="AF118" i="23"/>
  <c r="AF119" i="23"/>
  <c r="AF121" i="23"/>
  <c r="AF122" i="23"/>
  <c r="AF123" i="23"/>
  <c r="AF124" i="23"/>
  <c r="AF125" i="23"/>
  <c r="AF126" i="23"/>
  <c r="AF129" i="23"/>
  <c r="AG129" i="23"/>
  <c r="AF130" i="23"/>
  <c r="AG130" i="23"/>
  <c r="AF132" i="23"/>
  <c r="AF133" i="23"/>
  <c r="AG133" i="23"/>
  <c r="AE125" i="23"/>
  <c r="AG118" i="23"/>
  <c r="AG115" i="23"/>
  <c r="AG114" i="23"/>
  <c r="AG113" i="23"/>
  <c r="AG110" i="23"/>
  <c r="AG107" i="23"/>
  <c r="AG106" i="23"/>
  <c r="AG105" i="23"/>
  <c r="AG104" i="23"/>
  <c r="AG103" i="23"/>
  <c r="AG102" i="23"/>
  <c r="AG88" i="23"/>
  <c r="AG87" i="23"/>
  <c r="AG86" i="23"/>
  <c r="AG85" i="23"/>
  <c r="AG84" i="23"/>
  <c r="AG83" i="23"/>
  <c r="AG82" i="23"/>
  <c r="AG79" i="23"/>
  <c r="AG78" i="23"/>
  <c r="AG77" i="23"/>
  <c r="AG76" i="23"/>
  <c r="AG75" i="23"/>
  <c r="AG74" i="23"/>
  <c r="AG73" i="23"/>
  <c r="AG72" i="23"/>
  <c r="AG71" i="23"/>
  <c r="AG68" i="23"/>
  <c r="AG67" i="23"/>
  <c r="AG66" i="23"/>
  <c r="AG65" i="23"/>
  <c r="AG64" i="23"/>
  <c r="AG63" i="23"/>
  <c r="AG62" i="23"/>
  <c r="AG59" i="23"/>
  <c r="AG56" i="23"/>
  <c r="AG55" i="23"/>
  <c r="AG54" i="23"/>
  <c r="AG53" i="23"/>
  <c r="AG52" i="23"/>
  <c r="AG51" i="23"/>
  <c r="AG50" i="23"/>
  <c r="AG49" i="23"/>
  <c r="AG48" i="23"/>
  <c r="AG47" i="23"/>
  <c r="AG44" i="23"/>
  <c r="AG43" i="23"/>
  <c r="AG42" i="23"/>
  <c r="AG41" i="23"/>
  <c r="AG40" i="23"/>
  <c r="AG39" i="23"/>
  <c r="AG38" i="23"/>
  <c r="AG35" i="23"/>
  <c r="AG34" i="23"/>
  <c r="AG33" i="23"/>
  <c r="AG32" i="23"/>
  <c r="AG31" i="23"/>
  <c r="AG30" i="23"/>
  <c r="AG29" i="23"/>
  <c r="AG28" i="23"/>
  <c r="AG25" i="23"/>
  <c r="AG24" i="23"/>
  <c r="AG23" i="23"/>
  <c r="AG22" i="23"/>
  <c r="AG21" i="23"/>
  <c r="AG20" i="23"/>
  <c r="AG19" i="23"/>
  <c r="AG18" i="23"/>
  <c r="AG15" i="23"/>
  <c r="AG14" i="23"/>
  <c r="AG13" i="23"/>
  <c r="AG12" i="23"/>
  <c r="AG11" i="23"/>
  <c r="AG10" i="23"/>
  <c r="AG9" i="23"/>
  <c r="AC9" i="23"/>
  <c r="AC10" i="23"/>
  <c r="AC11" i="23"/>
  <c r="AC12" i="23"/>
  <c r="AC13" i="23"/>
  <c r="AC14" i="23"/>
  <c r="AC15" i="23"/>
  <c r="AC16" i="23"/>
  <c r="AC18" i="23"/>
  <c r="AC19" i="23"/>
  <c r="AC20" i="23"/>
  <c r="AC21" i="23"/>
  <c r="AC22" i="23"/>
  <c r="AC23" i="23"/>
  <c r="AC24" i="23"/>
  <c r="AC25" i="23"/>
  <c r="AC26" i="23"/>
  <c r="AC28" i="23"/>
  <c r="AC29" i="23"/>
  <c r="AC30" i="23"/>
  <c r="AC31" i="23"/>
  <c r="AC32" i="23"/>
  <c r="AC33" i="23"/>
  <c r="AC34" i="23"/>
  <c r="AC35" i="23"/>
  <c r="AC36" i="23"/>
  <c r="AC38" i="23"/>
  <c r="AC39" i="23"/>
  <c r="AC40" i="23"/>
  <c r="AC41" i="23"/>
  <c r="AC42" i="23"/>
  <c r="AC43" i="23"/>
  <c r="AC44" i="23"/>
  <c r="AC45" i="23"/>
  <c r="AC47" i="23"/>
  <c r="AC48" i="23"/>
  <c r="AC49" i="23"/>
  <c r="AC50" i="23"/>
  <c r="AC51" i="23"/>
  <c r="AC52" i="23"/>
  <c r="AC53" i="23"/>
  <c r="AC54" i="23"/>
  <c r="AC55" i="23"/>
  <c r="AC56" i="23"/>
  <c r="AC57" i="23"/>
  <c r="AC59" i="23"/>
  <c r="AC60" i="23"/>
  <c r="AC62" i="23"/>
  <c r="AC63" i="23"/>
  <c r="AC64" i="23"/>
  <c r="AC65" i="23"/>
  <c r="AC66" i="23"/>
  <c r="AC67" i="23"/>
  <c r="AC68" i="23"/>
  <c r="AC69" i="23"/>
  <c r="AC71" i="23"/>
  <c r="AC72" i="23"/>
  <c r="AC73" i="23"/>
  <c r="AC74" i="23"/>
  <c r="AC75" i="23"/>
  <c r="AC76" i="23"/>
  <c r="AC77" i="23"/>
  <c r="AC78" i="23"/>
  <c r="AC79" i="23"/>
  <c r="AC80" i="23"/>
  <c r="AC82" i="23"/>
  <c r="AC83" i="23"/>
  <c r="AC84" i="23"/>
  <c r="AC85" i="23"/>
  <c r="AC86" i="23"/>
  <c r="AC87" i="23"/>
  <c r="AC88" i="23"/>
  <c r="AC89" i="23"/>
  <c r="AC91" i="23"/>
  <c r="AC92" i="23"/>
  <c r="AC94" i="23"/>
  <c r="AC95" i="23"/>
  <c r="AC96" i="23"/>
  <c r="AC97" i="23"/>
  <c r="AC98" i="23"/>
  <c r="AC99" i="23"/>
  <c r="AC100" i="23"/>
  <c r="AC102" i="23"/>
  <c r="AC103" i="23"/>
  <c r="AC104" i="23"/>
  <c r="AC105" i="23"/>
  <c r="AC106" i="23"/>
  <c r="AC107" i="23"/>
  <c r="AC108" i="23"/>
  <c r="AC110" i="23"/>
  <c r="AC111" i="23"/>
  <c r="AC113" i="23"/>
  <c r="AC114" i="23"/>
  <c r="AC115" i="23"/>
  <c r="AC116" i="23"/>
  <c r="AC118" i="23"/>
  <c r="AC119" i="23"/>
  <c r="AC121" i="23"/>
  <c r="AC122" i="23"/>
  <c r="AC123" i="23"/>
  <c r="AC124" i="23"/>
  <c r="AC125" i="23"/>
  <c r="AC126" i="23"/>
  <c r="AC129" i="23"/>
  <c r="AD129" i="23"/>
  <c r="AC130" i="23"/>
  <c r="AD130" i="23"/>
  <c r="AC132" i="23"/>
  <c r="AC133" i="23"/>
  <c r="AD133" i="23"/>
  <c r="AB125" i="23"/>
  <c r="AD118" i="23"/>
  <c r="AD115" i="23"/>
  <c r="AD114" i="23"/>
  <c r="AD113" i="23"/>
  <c r="AD110" i="23"/>
  <c r="AD107" i="23"/>
  <c r="AD106" i="23"/>
  <c r="AD105" i="23"/>
  <c r="AD104" i="23"/>
  <c r="AD103" i="23"/>
  <c r="AD102" i="23"/>
  <c r="AD88" i="23"/>
  <c r="AD87" i="23"/>
  <c r="AD86" i="23"/>
  <c r="AD85" i="23"/>
  <c r="AD84" i="23"/>
  <c r="AD83" i="23"/>
  <c r="AD82" i="23"/>
  <c r="AD79" i="23"/>
  <c r="AD78" i="23"/>
  <c r="AD77" i="23"/>
  <c r="AD76" i="23"/>
  <c r="AD75" i="23"/>
  <c r="AD74" i="23"/>
  <c r="AD73" i="23"/>
  <c r="AD72" i="23"/>
  <c r="AD71" i="23"/>
  <c r="AD68" i="23"/>
  <c r="AD67" i="23"/>
  <c r="AD66" i="23"/>
  <c r="AD65" i="23"/>
  <c r="AD64" i="23"/>
  <c r="AD63" i="23"/>
  <c r="AD62" i="23"/>
  <c r="AD59" i="23"/>
  <c r="AD56" i="23"/>
  <c r="AD55" i="23"/>
  <c r="AD54" i="23"/>
  <c r="AD53" i="23"/>
  <c r="AD52" i="23"/>
  <c r="AD51" i="23"/>
  <c r="AD50" i="23"/>
  <c r="AD49" i="23"/>
  <c r="AD48" i="23"/>
  <c r="AD47" i="23"/>
  <c r="AD44" i="23"/>
  <c r="AD43" i="23"/>
  <c r="AD42" i="23"/>
  <c r="AD41" i="23"/>
  <c r="AD40" i="23"/>
  <c r="AD39" i="23"/>
  <c r="AD38" i="23"/>
  <c r="AD35" i="23"/>
  <c r="AD34" i="23"/>
  <c r="AD33" i="23"/>
  <c r="AD32" i="23"/>
  <c r="AD31" i="23"/>
  <c r="AD30" i="23"/>
  <c r="AD29" i="23"/>
  <c r="AD28" i="23"/>
  <c r="AD25" i="23"/>
  <c r="AD24" i="23"/>
  <c r="AD23" i="23"/>
  <c r="AD22" i="23"/>
  <c r="AD21" i="23"/>
  <c r="AD20" i="23"/>
  <c r="AD19" i="23"/>
  <c r="AD18" i="23"/>
  <c r="AD15" i="23"/>
  <c r="AD14" i="23"/>
  <c r="AD13" i="23"/>
  <c r="AD12" i="23"/>
  <c r="AD11" i="23"/>
  <c r="AD10" i="23"/>
  <c r="AD9" i="23"/>
  <c r="Z9" i="23"/>
  <c r="Z10" i="23"/>
  <c r="Z11" i="23"/>
  <c r="Z12" i="23"/>
  <c r="Z13" i="23"/>
  <c r="Z14" i="23"/>
  <c r="Z15" i="23"/>
  <c r="Z16" i="23"/>
  <c r="Z18" i="23"/>
  <c r="Z19" i="23"/>
  <c r="Z20" i="23"/>
  <c r="Z21" i="23"/>
  <c r="Z22" i="23"/>
  <c r="Z23" i="23"/>
  <c r="Z24" i="23"/>
  <c r="Z25" i="23"/>
  <c r="Z26" i="23"/>
  <c r="Z28" i="23"/>
  <c r="Z29" i="23"/>
  <c r="Z30" i="23"/>
  <c r="Z31" i="23"/>
  <c r="Z32" i="23"/>
  <c r="Z33" i="23"/>
  <c r="Z34" i="23"/>
  <c r="Z35" i="23"/>
  <c r="Z36" i="23"/>
  <c r="Z38" i="23"/>
  <c r="Z39" i="23"/>
  <c r="Z40" i="23"/>
  <c r="Z41" i="23"/>
  <c r="Z42" i="23"/>
  <c r="Z43" i="23"/>
  <c r="Z44" i="23"/>
  <c r="Z45" i="23"/>
  <c r="Z47" i="23"/>
  <c r="Z48" i="23"/>
  <c r="Z49" i="23"/>
  <c r="Z50" i="23"/>
  <c r="Z51" i="23"/>
  <c r="Z52" i="23"/>
  <c r="Z53" i="23"/>
  <c r="Z54" i="23"/>
  <c r="Z55" i="23"/>
  <c r="Z56" i="23"/>
  <c r="Z57" i="23"/>
  <c r="Z59" i="23"/>
  <c r="Z60" i="23"/>
  <c r="Z62" i="23"/>
  <c r="Z63" i="23"/>
  <c r="Z64" i="23"/>
  <c r="Z65" i="23"/>
  <c r="Z66" i="23"/>
  <c r="Z67" i="23"/>
  <c r="Z68" i="23"/>
  <c r="Z69" i="23"/>
  <c r="Z71" i="23"/>
  <c r="Z72" i="23"/>
  <c r="Z73" i="23"/>
  <c r="Z74" i="23"/>
  <c r="Z75" i="23"/>
  <c r="Z76" i="23"/>
  <c r="Z77" i="23"/>
  <c r="Z78" i="23"/>
  <c r="Z79" i="23"/>
  <c r="Z80" i="23"/>
  <c r="Z82" i="23"/>
  <c r="Z83" i="23"/>
  <c r="Z84" i="23"/>
  <c r="Z85" i="23"/>
  <c r="Z86" i="23"/>
  <c r="Z87" i="23"/>
  <c r="Z88" i="23"/>
  <c r="Z89" i="23"/>
  <c r="Z91" i="23"/>
  <c r="Z92" i="23"/>
  <c r="Z94" i="23"/>
  <c r="Z95" i="23"/>
  <c r="Z96" i="23"/>
  <c r="Z97" i="23"/>
  <c r="Z98" i="23"/>
  <c r="Z99" i="23"/>
  <c r="Z100" i="23"/>
  <c r="Z102" i="23"/>
  <c r="Z103" i="23"/>
  <c r="Z104" i="23"/>
  <c r="Z105" i="23"/>
  <c r="Z106" i="23"/>
  <c r="Z107" i="23"/>
  <c r="Z108" i="23"/>
  <c r="Z110" i="23"/>
  <c r="Z111" i="23"/>
  <c r="Z113" i="23"/>
  <c r="Z114" i="23"/>
  <c r="Z115" i="23"/>
  <c r="Z116" i="23"/>
  <c r="Z118" i="23"/>
  <c r="Z119" i="23"/>
  <c r="Z121" i="23"/>
  <c r="Z122" i="23"/>
  <c r="Z123" i="23"/>
  <c r="Z124" i="23"/>
  <c r="Z125" i="23"/>
  <c r="Z126" i="23"/>
  <c r="Z129" i="23"/>
  <c r="AA129" i="23"/>
  <c r="Z130" i="23"/>
  <c r="AA130" i="23"/>
  <c r="Z132" i="23"/>
  <c r="Z133" i="23"/>
  <c r="AA133" i="23"/>
  <c r="Y125" i="23"/>
  <c r="AA118" i="23"/>
  <c r="AA115" i="23"/>
  <c r="AA114" i="23"/>
  <c r="AA113" i="23"/>
  <c r="AA110" i="23"/>
  <c r="AA107" i="23"/>
  <c r="AA106" i="23"/>
  <c r="AA105" i="23"/>
  <c r="AA104" i="23"/>
  <c r="AA103" i="23"/>
  <c r="AA102" i="23"/>
  <c r="AA88" i="23"/>
  <c r="AA87" i="23"/>
  <c r="AA86" i="23"/>
  <c r="AA85" i="23"/>
  <c r="AA84" i="23"/>
  <c r="AA83" i="23"/>
  <c r="AA82" i="23"/>
  <c r="AA79" i="23"/>
  <c r="AA78" i="23"/>
  <c r="AA77" i="23"/>
  <c r="AA76" i="23"/>
  <c r="AA75" i="23"/>
  <c r="AA74" i="23"/>
  <c r="AA73" i="23"/>
  <c r="AA72" i="23"/>
  <c r="AA71" i="23"/>
  <c r="AA68" i="23"/>
  <c r="AA67" i="23"/>
  <c r="AA66" i="23"/>
  <c r="AA65" i="23"/>
  <c r="AA64" i="23"/>
  <c r="AA63" i="23"/>
  <c r="AA62" i="23"/>
  <c r="AA59" i="23"/>
  <c r="AA56" i="23"/>
  <c r="AA55" i="23"/>
  <c r="AA54" i="23"/>
  <c r="AA53" i="23"/>
  <c r="AA52" i="23"/>
  <c r="AA51" i="23"/>
  <c r="AA50" i="23"/>
  <c r="AA49" i="23"/>
  <c r="AA48" i="23"/>
  <c r="AA47" i="23"/>
  <c r="AA44" i="23"/>
  <c r="AA43" i="23"/>
  <c r="AA42" i="23"/>
  <c r="AA41" i="23"/>
  <c r="AA40" i="23"/>
  <c r="AA39" i="23"/>
  <c r="AA38" i="23"/>
  <c r="AA35" i="23"/>
  <c r="AA34" i="23"/>
  <c r="AA33" i="23"/>
  <c r="AA32" i="23"/>
  <c r="AA31" i="23"/>
  <c r="AA30" i="23"/>
  <c r="AA29" i="23"/>
  <c r="AA28" i="23"/>
  <c r="AA25" i="23"/>
  <c r="AA24" i="23"/>
  <c r="AA23" i="23"/>
  <c r="AA22" i="23"/>
  <c r="AA21" i="23"/>
  <c r="AA20" i="23"/>
  <c r="AA19" i="23"/>
  <c r="AA18" i="23"/>
  <c r="AA15" i="23"/>
  <c r="AA14" i="23"/>
  <c r="AA13" i="23"/>
  <c r="AA12" i="23"/>
  <c r="AA11" i="23"/>
  <c r="AA10" i="23"/>
  <c r="AA9" i="23"/>
  <c r="W9" i="23"/>
  <c r="W10" i="23"/>
  <c r="W11" i="23"/>
  <c r="W12" i="23"/>
  <c r="W13" i="23"/>
  <c r="W14" i="23"/>
  <c r="W15" i="23"/>
  <c r="W16" i="23"/>
  <c r="W18" i="23"/>
  <c r="W19" i="23"/>
  <c r="W20" i="23"/>
  <c r="W21" i="23"/>
  <c r="W22" i="23"/>
  <c r="W23" i="23"/>
  <c r="W24" i="23"/>
  <c r="W25" i="23"/>
  <c r="W26" i="23"/>
  <c r="W28" i="23"/>
  <c r="W29" i="23"/>
  <c r="W30" i="23"/>
  <c r="W31" i="23"/>
  <c r="W32" i="23"/>
  <c r="W33" i="23"/>
  <c r="W34" i="23"/>
  <c r="W35" i="23"/>
  <c r="W36" i="23"/>
  <c r="W38" i="23"/>
  <c r="W39" i="23"/>
  <c r="W40" i="23"/>
  <c r="W41" i="23"/>
  <c r="W42" i="23"/>
  <c r="W43" i="23"/>
  <c r="W44" i="23"/>
  <c r="W45" i="23"/>
  <c r="W47" i="23"/>
  <c r="W48" i="23"/>
  <c r="W49" i="23"/>
  <c r="W50" i="23"/>
  <c r="W51" i="23"/>
  <c r="W52" i="23"/>
  <c r="W53" i="23"/>
  <c r="W54" i="23"/>
  <c r="W55" i="23"/>
  <c r="W56" i="23"/>
  <c r="W57" i="23"/>
  <c r="W59" i="23"/>
  <c r="W60" i="23"/>
  <c r="W62" i="23"/>
  <c r="W63" i="23"/>
  <c r="W64" i="23"/>
  <c r="W65" i="23"/>
  <c r="W66" i="23"/>
  <c r="W67" i="23"/>
  <c r="W68" i="23"/>
  <c r="W69" i="23"/>
  <c r="W71" i="23"/>
  <c r="W72" i="23"/>
  <c r="W73" i="23"/>
  <c r="W74" i="23"/>
  <c r="W75" i="23"/>
  <c r="W76" i="23"/>
  <c r="W77" i="23"/>
  <c r="W78" i="23"/>
  <c r="W79" i="23"/>
  <c r="W80" i="23"/>
  <c r="W82" i="23"/>
  <c r="W83" i="23"/>
  <c r="W84" i="23"/>
  <c r="W85" i="23"/>
  <c r="W86" i="23"/>
  <c r="W87" i="23"/>
  <c r="W88" i="23"/>
  <c r="W89" i="23"/>
  <c r="W91" i="23"/>
  <c r="W92" i="23"/>
  <c r="W94" i="23"/>
  <c r="W95" i="23"/>
  <c r="W96" i="23"/>
  <c r="W97" i="23"/>
  <c r="W98" i="23"/>
  <c r="W99" i="23"/>
  <c r="W100" i="23"/>
  <c r="W102" i="23"/>
  <c r="W103" i="23"/>
  <c r="W104" i="23"/>
  <c r="W105" i="23"/>
  <c r="W106" i="23"/>
  <c r="W107" i="23"/>
  <c r="W108" i="23"/>
  <c r="W110" i="23"/>
  <c r="W111" i="23"/>
  <c r="W113" i="23"/>
  <c r="W114" i="23"/>
  <c r="W115" i="23"/>
  <c r="W116" i="23"/>
  <c r="W118" i="23"/>
  <c r="W119" i="23"/>
  <c r="W121" i="23"/>
  <c r="W122" i="23"/>
  <c r="W123" i="23"/>
  <c r="W124" i="23"/>
  <c r="W125" i="23"/>
  <c r="W126" i="23"/>
  <c r="W129" i="23"/>
  <c r="X129" i="23"/>
  <c r="W130" i="23"/>
  <c r="X130" i="23"/>
  <c r="W132" i="23"/>
  <c r="W133" i="23"/>
  <c r="X133" i="23"/>
  <c r="V125" i="23"/>
  <c r="X118" i="23"/>
  <c r="X115" i="23"/>
  <c r="X114" i="23"/>
  <c r="X113" i="23"/>
  <c r="X110" i="23"/>
  <c r="X107" i="23"/>
  <c r="X106" i="23"/>
  <c r="X105" i="23"/>
  <c r="X104" i="23"/>
  <c r="X103" i="23"/>
  <c r="X102" i="23"/>
  <c r="X88" i="23"/>
  <c r="X87" i="23"/>
  <c r="X86" i="23"/>
  <c r="X85" i="23"/>
  <c r="X84" i="23"/>
  <c r="X83" i="23"/>
  <c r="X82" i="23"/>
  <c r="X79" i="23"/>
  <c r="X78" i="23"/>
  <c r="X77" i="23"/>
  <c r="X76" i="23"/>
  <c r="X75" i="23"/>
  <c r="X74" i="23"/>
  <c r="X73" i="23"/>
  <c r="X72" i="23"/>
  <c r="X71" i="23"/>
  <c r="X68" i="23"/>
  <c r="X67" i="23"/>
  <c r="X66" i="23"/>
  <c r="X65" i="23"/>
  <c r="X64" i="23"/>
  <c r="X63" i="23"/>
  <c r="X62" i="23"/>
  <c r="X59" i="23"/>
  <c r="X56" i="23"/>
  <c r="X55" i="23"/>
  <c r="X54" i="23"/>
  <c r="X53" i="23"/>
  <c r="X52" i="23"/>
  <c r="X51" i="23"/>
  <c r="X50" i="23"/>
  <c r="X49" i="23"/>
  <c r="X48" i="23"/>
  <c r="X47" i="23"/>
  <c r="X44" i="23"/>
  <c r="X43" i="23"/>
  <c r="X42" i="23"/>
  <c r="X41" i="23"/>
  <c r="X40" i="23"/>
  <c r="X39" i="23"/>
  <c r="X38" i="23"/>
  <c r="X35" i="23"/>
  <c r="X34" i="23"/>
  <c r="X33" i="23"/>
  <c r="X32" i="23"/>
  <c r="X31" i="23"/>
  <c r="X30" i="23"/>
  <c r="X29" i="23"/>
  <c r="X28" i="23"/>
  <c r="X25" i="23"/>
  <c r="X24" i="23"/>
  <c r="X23" i="23"/>
  <c r="X22" i="23"/>
  <c r="X21" i="23"/>
  <c r="X20" i="23"/>
  <c r="X19" i="23"/>
  <c r="X18" i="23"/>
  <c r="X15" i="23"/>
  <c r="X14" i="23"/>
  <c r="X13" i="23"/>
  <c r="X12" i="23"/>
  <c r="X11" i="23"/>
  <c r="X10" i="23"/>
  <c r="X9" i="23"/>
  <c r="T9" i="23"/>
  <c r="T10" i="23"/>
  <c r="T11" i="23"/>
  <c r="T12" i="23"/>
  <c r="T13" i="23"/>
  <c r="T14" i="23"/>
  <c r="T15" i="23"/>
  <c r="T16" i="23"/>
  <c r="T18" i="23"/>
  <c r="T19" i="23"/>
  <c r="T20" i="23"/>
  <c r="T21" i="23"/>
  <c r="T22" i="23"/>
  <c r="T23" i="23"/>
  <c r="T24" i="23"/>
  <c r="T25" i="23"/>
  <c r="T26" i="23"/>
  <c r="T28" i="23"/>
  <c r="T29" i="23"/>
  <c r="T30" i="23"/>
  <c r="T31" i="23"/>
  <c r="T32" i="23"/>
  <c r="T33" i="23"/>
  <c r="T34" i="23"/>
  <c r="T35" i="23"/>
  <c r="T36" i="23"/>
  <c r="T38" i="23"/>
  <c r="T39" i="23"/>
  <c r="T40" i="23"/>
  <c r="T41" i="23"/>
  <c r="T42" i="23"/>
  <c r="T43" i="23"/>
  <c r="T44" i="23"/>
  <c r="T45" i="23"/>
  <c r="T47" i="23"/>
  <c r="T48" i="23"/>
  <c r="T49" i="23"/>
  <c r="T50" i="23"/>
  <c r="T51" i="23"/>
  <c r="T52" i="23"/>
  <c r="T53" i="23"/>
  <c r="T54" i="23"/>
  <c r="T55" i="23"/>
  <c r="T56" i="23"/>
  <c r="T57" i="23"/>
  <c r="T59" i="23"/>
  <c r="T60" i="23"/>
  <c r="T62" i="23"/>
  <c r="T63" i="23"/>
  <c r="T64" i="23"/>
  <c r="T65" i="23"/>
  <c r="T66" i="23"/>
  <c r="T67" i="23"/>
  <c r="T68" i="23"/>
  <c r="T69" i="23"/>
  <c r="T71" i="23"/>
  <c r="T72" i="23"/>
  <c r="T73" i="23"/>
  <c r="T74" i="23"/>
  <c r="T75" i="23"/>
  <c r="T76" i="23"/>
  <c r="T77" i="23"/>
  <c r="T78" i="23"/>
  <c r="T79" i="23"/>
  <c r="T80" i="23"/>
  <c r="T82" i="23"/>
  <c r="T83" i="23"/>
  <c r="T84" i="23"/>
  <c r="T85" i="23"/>
  <c r="T86" i="23"/>
  <c r="T87" i="23"/>
  <c r="T88" i="23"/>
  <c r="T89" i="23"/>
  <c r="T91" i="23"/>
  <c r="T92" i="23"/>
  <c r="T94" i="23"/>
  <c r="T95" i="23"/>
  <c r="T96" i="23"/>
  <c r="T97" i="23"/>
  <c r="T98" i="23"/>
  <c r="T99" i="23"/>
  <c r="T100" i="23"/>
  <c r="T102" i="23"/>
  <c r="T103" i="23"/>
  <c r="T104" i="23"/>
  <c r="T105" i="23"/>
  <c r="T106" i="23"/>
  <c r="T107" i="23"/>
  <c r="T108" i="23"/>
  <c r="T110" i="23"/>
  <c r="T111" i="23"/>
  <c r="T113" i="23"/>
  <c r="T114" i="23"/>
  <c r="T115" i="23"/>
  <c r="T116" i="23"/>
  <c r="T118" i="23"/>
  <c r="T119" i="23"/>
  <c r="T121" i="23"/>
  <c r="T122" i="23"/>
  <c r="T123" i="23"/>
  <c r="T124" i="23"/>
  <c r="T125" i="23"/>
  <c r="T126" i="23"/>
  <c r="T129" i="23"/>
  <c r="U129" i="23"/>
  <c r="T130" i="23"/>
  <c r="U130" i="23"/>
  <c r="T132" i="23"/>
  <c r="T133" i="23"/>
  <c r="U133" i="23"/>
  <c r="S125" i="23"/>
  <c r="U118" i="23"/>
  <c r="U115" i="23"/>
  <c r="U114" i="23"/>
  <c r="U113" i="23"/>
  <c r="U110" i="23"/>
  <c r="U107" i="23"/>
  <c r="U106" i="23"/>
  <c r="U105" i="23"/>
  <c r="U104" i="23"/>
  <c r="U103" i="23"/>
  <c r="U102" i="23"/>
  <c r="U88" i="23"/>
  <c r="U87" i="23"/>
  <c r="U86" i="23"/>
  <c r="U85" i="23"/>
  <c r="U84" i="23"/>
  <c r="U83" i="23"/>
  <c r="U82" i="23"/>
  <c r="U79" i="23"/>
  <c r="U78" i="23"/>
  <c r="U77" i="23"/>
  <c r="U76" i="23"/>
  <c r="U75" i="23"/>
  <c r="U74" i="23"/>
  <c r="U73" i="23"/>
  <c r="U72" i="23"/>
  <c r="U71" i="23"/>
  <c r="U68" i="23"/>
  <c r="U67" i="23"/>
  <c r="U66" i="23"/>
  <c r="U65" i="23"/>
  <c r="U64" i="23"/>
  <c r="U63" i="23"/>
  <c r="U62" i="23"/>
  <c r="U59" i="23"/>
  <c r="U56" i="23"/>
  <c r="U55" i="23"/>
  <c r="U54" i="23"/>
  <c r="U53" i="23"/>
  <c r="U52" i="23"/>
  <c r="U51" i="23"/>
  <c r="U50" i="23"/>
  <c r="U49" i="23"/>
  <c r="U48" i="23"/>
  <c r="U47" i="23"/>
  <c r="U44" i="23"/>
  <c r="U43" i="23"/>
  <c r="U42" i="23"/>
  <c r="U41" i="23"/>
  <c r="U40" i="23"/>
  <c r="U39" i="23"/>
  <c r="U38" i="23"/>
  <c r="U35" i="23"/>
  <c r="U34" i="23"/>
  <c r="U33" i="23"/>
  <c r="U32" i="23"/>
  <c r="U31" i="23"/>
  <c r="U30" i="23"/>
  <c r="U29" i="23"/>
  <c r="U28" i="23"/>
  <c r="U25" i="23"/>
  <c r="U24" i="23"/>
  <c r="U23" i="23"/>
  <c r="U22" i="23"/>
  <c r="U21" i="23"/>
  <c r="U20" i="23"/>
  <c r="U19" i="23"/>
  <c r="U18" i="23"/>
  <c r="U15" i="23"/>
  <c r="U14" i="23"/>
  <c r="U13" i="23"/>
  <c r="U12" i="23"/>
  <c r="U11" i="23"/>
  <c r="U10" i="23"/>
  <c r="U9" i="23"/>
  <c r="Q9" i="23"/>
  <c r="Q10" i="23"/>
  <c r="Q11" i="23"/>
  <c r="Q12" i="23"/>
  <c r="Q13" i="23"/>
  <c r="Q14" i="23"/>
  <c r="Q15" i="23"/>
  <c r="Q16" i="23"/>
  <c r="Q18" i="23"/>
  <c r="Q19" i="23"/>
  <c r="Q20" i="23"/>
  <c r="Q21" i="23"/>
  <c r="Q22" i="23"/>
  <c r="Q23" i="23"/>
  <c r="Q24" i="23"/>
  <c r="Q25" i="23"/>
  <c r="Q26" i="23"/>
  <c r="Q28" i="23"/>
  <c r="Q29" i="23"/>
  <c r="Q30" i="23"/>
  <c r="Q31" i="23"/>
  <c r="Q32" i="23"/>
  <c r="Q33" i="23"/>
  <c r="Q34" i="23"/>
  <c r="Q35" i="23"/>
  <c r="Q36" i="23"/>
  <c r="Q38" i="23"/>
  <c r="Q39" i="23"/>
  <c r="Q40" i="23"/>
  <c r="Q41" i="23"/>
  <c r="Q42" i="23"/>
  <c r="Q43" i="23"/>
  <c r="Q44" i="23"/>
  <c r="Q45" i="23"/>
  <c r="Q47" i="23"/>
  <c r="Q48" i="23"/>
  <c r="Q49" i="23"/>
  <c r="Q50" i="23"/>
  <c r="Q51" i="23"/>
  <c r="Q52" i="23"/>
  <c r="Q53" i="23"/>
  <c r="Q54" i="23"/>
  <c r="Q55" i="23"/>
  <c r="Q56" i="23"/>
  <c r="Q57" i="23"/>
  <c r="Q59" i="23"/>
  <c r="Q60" i="23"/>
  <c r="Q62" i="23"/>
  <c r="Q63" i="23"/>
  <c r="Q64" i="23"/>
  <c r="Q65" i="23"/>
  <c r="Q66" i="23"/>
  <c r="Q67" i="23"/>
  <c r="Q68" i="23"/>
  <c r="Q69" i="23"/>
  <c r="Q71" i="23"/>
  <c r="Q72" i="23"/>
  <c r="Q73" i="23"/>
  <c r="Q74" i="23"/>
  <c r="Q75" i="23"/>
  <c r="Q76" i="23"/>
  <c r="Q77" i="23"/>
  <c r="Q78" i="23"/>
  <c r="Q79" i="23"/>
  <c r="Q80" i="23"/>
  <c r="Q82" i="23"/>
  <c r="Q83" i="23"/>
  <c r="Q84" i="23"/>
  <c r="Q85" i="23"/>
  <c r="Q86" i="23"/>
  <c r="Q87" i="23"/>
  <c r="Q88" i="23"/>
  <c r="Q89" i="23"/>
  <c r="Q91" i="23"/>
  <c r="Q92" i="23"/>
  <c r="Q94" i="23"/>
  <c r="Q95" i="23"/>
  <c r="Q96" i="23"/>
  <c r="Q97" i="23"/>
  <c r="Q98" i="23"/>
  <c r="Q99" i="23"/>
  <c r="Q100" i="23"/>
  <c r="Q102" i="23"/>
  <c r="Q103" i="23"/>
  <c r="Q104" i="23"/>
  <c r="Q105" i="23"/>
  <c r="Q106" i="23"/>
  <c r="Q107" i="23"/>
  <c r="Q108" i="23"/>
  <c r="Q110" i="23"/>
  <c r="Q111" i="23"/>
  <c r="Q113" i="23"/>
  <c r="Q114" i="23"/>
  <c r="Q115" i="23"/>
  <c r="Q116" i="23"/>
  <c r="Q118" i="23"/>
  <c r="Q119" i="23"/>
  <c r="Q121" i="23"/>
  <c r="Q122" i="23"/>
  <c r="Q123" i="23"/>
  <c r="Q124" i="23"/>
  <c r="Q125" i="23"/>
  <c r="Q126" i="23"/>
  <c r="Q129" i="23"/>
  <c r="R129" i="23"/>
  <c r="Q130" i="23"/>
  <c r="R130" i="23"/>
  <c r="Q132" i="23"/>
  <c r="Q133" i="23"/>
  <c r="R133" i="23"/>
  <c r="P125" i="23"/>
  <c r="R118" i="23"/>
  <c r="R115" i="23"/>
  <c r="R114" i="23"/>
  <c r="R113" i="23"/>
  <c r="R110" i="23"/>
  <c r="R107" i="23"/>
  <c r="R106" i="23"/>
  <c r="R105" i="23"/>
  <c r="R104" i="23"/>
  <c r="R103" i="23"/>
  <c r="R102" i="23"/>
  <c r="R88" i="23"/>
  <c r="R87" i="23"/>
  <c r="R86" i="23"/>
  <c r="R85" i="23"/>
  <c r="R84" i="23"/>
  <c r="R83" i="23"/>
  <c r="R82" i="23"/>
  <c r="R79" i="23"/>
  <c r="R78" i="23"/>
  <c r="R77" i="23"/>
  <c r="R76" i="23"/>
  <c r="R75" i="23"/>
  <c r="R74" i="23"/>
  <c r="R73" i="23"/>
  <c r="R72" i="23"/>
  <c r="R71" i="23"/>
  <c r="R68" i="23"/>
  <c r="R67" i="23"/>
  <c r="R66" i="23"/>
  <c r="R65" i="23"/>
  <c r="R64" i="23"/>
  <c r="R63" i="23"/>
  <c r="R62" i="23"/>
  <c r="R59" i="23"/>
  <c r="R56" i="23"/>
  <c r="R55" i="23"/>
  <c r="R54" i="23"/>
  <c r="R53" i="23"/>
  <c r="R52" i="23"/>
  <c r="R51" i="23"/>
  <c r="R50" i="23"/>
  <c r="R49" i="23"/>
  <c r="R48" i="23"/>
  <c r="R47" i="23"/>
  <c r="R44" i="23"/>
  <c r="R43" i="23"/>
  <c r="R42" i="23"/>
  <c r="R41" i="23"/>
  <c r="R40" i="23"/>
  <c r="R39" i="23"/>
  <c r="R38" i="23"/>
  <c r="R35" i="23"/>
  <c r="R34" i="23"/>
  <c r="R33" i="23"/>
  <c r="R32" i="23"/>
  <c r="R31" i="23"/>
  <c r="R30" i="23"/>
  <c r="R29" i="23"/>
  <c r="R28" i="23"/>
  <c r="R25" i="23"/>
  <c r="R24" i="23"/>
  <c r="R23" i="23"/>
  <c r="R22" i="23"/>
  <c r="R21" i="23"/>
  <c r="R20" i="23"/>
  <c r="R19" i="23"/>
  <c r="R18" i="23"/>
  <c r="R15" i="23"/>
  <c r="R14" i="23"/>
  <c r="R13" i="23"/>
  <c r="R12" i="23"/>
  <c r="R11" i="23"/>
  <c r="R10" i="23"/>
  <c r="R9" i="23"/>
  <c r="N9" i="23"/>
  <c r="N10" i="23"/>
  <c r="N11" i="23"/>
  <c r="N12" i="23"/>
  <c r="N13" i="23"/>
  <c r="N14" i="23"/>
  <c r="N15" i="23"/>
  <c r="N16" i="23"/>
  <c r="N18" i="23"/>
  <c r="N19" i="23"/>
  <c r="N20" i="23"/>
  <c r="N21" i="23"/>
  <c r="N22" i="23"/>
  <c r="N23" i="23"/>
  <c r="N24" i="23"/>
  <c r="N25" i="23"/>
  <c r="N26" i="23"/>
  <c r="N28" i="23"/>
  <c r="N29" i="23"/>
  <c r="N30" i="23"/>
  <c r="N31" i="23"/>
  <c r="N32" i="23"/>
  <c r="N33" i="23"/>
  <c r="N34" i="23"/>
  <c r="N35" i="23"/>
  <c r="N36" i="23"/>
  <c r="N38" i="23"/>
  <c r="N39" i="23"/>
  <c r="N40" i="23"/>
  <c r="N41" i="23"/>
  <c r="N42" i="23"/>
  <c r="N43" i="23"/>
  <c r="N44" i="23"/>
  <c r="N45" i="23"/>
  <c r="N47" i="23"/>
  <c r="N48" i="23"/>
  <c r="N49" i="23"/>
  <c r="N50" i="23"/>
  <c r="N51" i="23"/>
  <c r="N52" i="23"/>
  <c r="N53" i="23"/>
  <c r="N54" i="23"/>
  <c r="N55" i="23"/>
  <c r="N56" i="23"/>
  <c r="N57" i="23"/>
  <c r="N59" i="23"/>
  <c r="N60" i="23"/>
  <c r="N62" i="23"/>
  <c r="N63" i="23"/>
  <c r="N64" i="23"/>
  <c r="N65" i="23"/>
  <c r="N66" i="23"/>
  <c r="N67" i="23"/>
  <c r="N68" i="23"/>
  <c r="N69" i="23"/>
  <c r="N71" i="23"/>
  <c r="N72" i="23"/>
  <c r="N73" i="23"/>
  <c r="N74" i="23"/>
  <c r="N75" i="23"/>
  <c r="N76" i="23"/>
  <c r="N77" i="23"/>
  <c r="N78" i="23"/>
  <c r="N79" i="23"/>
  <c r="N80" i="23"/>
  <c r="N82" i="23"/>
  <c r="N83" i="23"/>
  <c r="N84" i="23"/>
  <c r="N85" i="23"/>
  <c r="N86" i="23"/>
  <c r="N87" i="23"/>
  <c r="N88" i="23"/>
  <c r="N89" i="23"/>
  <c r="N91" i="23"/>
  <c r="N92" i="23"/>
  <c r="N94" i="23"/>
  <c r="N95" i="23"/>
  <c r="N96" i="23"/>
  <c r="N97" i="23"/>
  <c r="N98" i="23"/>
  <c r="N99" i="23"/>
  <c r="N100" i="23"/>
  <c r="N102" i="23"/>
  <c r="N103" i="23"/>
  <c r="N104" i="23"/>
  <c r="N105" i="23"/>
  <c r="N106" i="23"/>
  <c r="N107" i="23"/>
  <c r="N108" i="23"/>
  <c r="N110" i="23"/>
  <c r="N111" i="23"/>
  <c r="N113" i="23"/>
  <c r="N114" i="23"/>
  <c r="N115" i="23"/>
  <c r="N116" i="23"/>
  <c r="N118" i="23"/>
  <c r="N119" i="23"/>
  <c r="N121" i="23"/>
  <c r="N122" i="23"/>
  <c r="N123" i="23"/>
  <c r="N124" i="23"/>
  <c r="N125" i="23"/>
  <c r="N126" i="23"/>
  <c r="N129" i="23"/>
  <c r="O129" i="23"/>
  <c r="N130" i="23"/>
  <c r="O130" i="23"/>
  <c r="N132" i="23"/>
  <c r="N133" i="23"/>
  <c r="O133" i="23"/>
  <c r="M125" i="23"/>
  <c r="O118" i="23"/>
  <c r="O115" i="23"/>
  <c r="O114" i="23"/>
  <c r="O113" i="23"/>
  <c r="O110" i="23"/>
  <c r="O107" i="23"/>
  <c r="O106" i="23"/>
  <c r="O105" i="23"/>
  <c r="O104" i="23"/>
  <c r="O103" i="23"/>
  <c r="O102" i="23"/>
  <c r="O88" i="23"/>
  <c r="O87" i="23"/>
  <c r="O86" i="23"/>
  <c r="O85" i="23"/>
  <c r="O84" i="23"/>
  <c r="O83" i="23"/>
  <c r="O82" i="23"/>
  <c r="O79" i="23"/>
  <c r="O78" i="23"/>
  <c r="O77" i="23"/>
  <c r="O76" i="23"/>
  <c r="O75" i="23"/>
  <c r="O74" i="23"/>
  <c r="O73" i="23"/>
  <c r="O72" i="23"/>
  <c r="O71" i="23"/>
  <c r="O68" i="23"/>
  <c r="O67" i="23"/>
  <c r="O66" i="23"/>
  <c r="O65" i="23"/>
  <c r="O64" i="23"/>
  <c r="O63" i="23"/>
  <c r="O62" i="23"/>
  <c r="O59" i="23"/>
  <c r="O56" i="23"/>
  <c r="O55" i="23"/>
  <c r="O54" i="23"/>
  <c r="O53" i="23"/>
  <c r="O52" i="23"/>
  <c r="O51" i="23"/>
  <c r="O50" i="23"/>
  <c r="O49" i="23"/>
  <c r="O48" i="23"/>
  <c r="O47" i="23"/>
  <c r="O44" i="23"/>
  <c r="O43" i="23"/>
  <c r="O42" i="23"/>
  <c r="O41" i="23"/>
  <c r="O40" i="23"/>
  <c r="O39" i="23"/>
  <c r="O38" i="23"/>
  <c r="O35" i="23"/>
  <c r="O34" i="23"/>
  <c r="O33" i="23"/>
  <c r="O32" i="23"/>
  <c r="O31" i="23"/>
  <c r="O30" i="23"/>
  <c r="O29" i="23"/>
  <c r="O28" i="23"/>
  <c r="O25" i="23"/>
  <c r="O24" i="23"/>
  <c r="O23" i="23"/>
  <c r="O22" i="23"/>
  <c r="O21" i="23"/>
  <c r="O20" i="23"/>
  <c r="O19" i="23"/>
  <c r="O18" i="23"/>
  <c r="O15" i="23"/>
  <c r="O14" i="23"/>
  <c r="O13" i="23"/>
  <c r="O12" i="23"/>
  <c r="O11" i="23"/>
  <c r="O10" i="23"/>
  <c r="O9" i="23"/>
  <c r="K26" i="23"/>
  <c r="K118" i="23"/>
  <c r="K121" i="23"/>
  <c r="K122" i="23"/>
  <c r="K129" i="23"/>
  <c r="H122" i="23"/>
  <c r="K9" i="23"/>
  <c r="K10" i="23"/>
  <c r="K11" i="23"/>
  <c r="K12" i="23"/>
  <c r="K13" i="23"/>
  <c r="K14" i="23"/>
  <c r="K15" i="23"/>
  <c r="K16" i="23"/>
  <c r="K18" i="23"/>
  <c r="K19" i="23"/>
  <c r="K20" i="23"/>
  <c r="K21" i="23"/>
  <c r="K22" i="23"/>
  <c r="K23" i="23"/>
  <c r="K24" i="23"/>
  <c r="K25" i="23"/>
  <c r="K28" i="23"/>
  <c r="K29" i="23"/>
  <c r="K30" i="23"/>
  <c r="K31" i="23"/>
  <c r="K32" i="23"/>
  <c r="K33" i="23"/>
  <c r="K34" i="23"/>
  <c r="K35" i="23"/>
  <c r="K36" i="23"/>
  <c r="K38" i="23"/>
  <c r="K39" i="23"/>
  <c r="K40" i="23"/>
  <c r="K41" i="23"/>
  <c r="K42" i="23"/>
  <c r="K43" i="23"/>
  <c r="K44" i="23"/>
  <c r="K45" i="23"/>
  <c r="K47" i="23"/>
  <c r="K48" i="23"/>
  <c r="K49" i="23"/>
  <c r="K50" i="23"/>
  <c r="K51" i="23"/>
  <c r="K52" i="23"/>
  <c r="K53" i="23"/>
  <c r="K54" i="23"/>
  <c r="K55" i="23"/>
  <c r="K56" i="23"/>
  <c r="K57" i="23"/>
  <c r="K59" i="23"/>
  <c r="K60" i="23"/>
  <c r="K62" i="23"/>
  <c r="K63" i="23"/>
  <c r="K64" i="23"/>
  <c r="K65" i="23"/>
  <c r="K66" i="23"/>
  <c r="K67" i="23"/>
  <c r="K68" i="23"/>
  <c r="K69" i="23"/>
  <c r="K71" i="23"/>
  <c r="K72" i="23"/>
  <c r="K73" i="23"/>
  <c r="K74" i="23"/>
  <c r="K75" i="23"/>
  <c r="K76" i="23"/>
  <c r="K77" i="23"/>
  <c r="K78" i="23"/>
  <c r="K79" i="23"/>
  <c r="K80" i="23"/>
  <c r="K82" i="23"/>
  <c r="K83" i="23"/>
  <c r="K84" i="23"/>
  <c r="K85" i="23"/>
  <c r="K86" i="23"/>
  <c r="K87" i="23"/>
  <c r="K88" i="23"/>
  <c r="K89" i="23"/>
  <c r="K91" i="23"/>
  <c r="K92" i="23"/>
  <c r="K94" i="23"/>
  <c r="K95" i="23"/>
  <c r="K96" i="23"/>
  <c r="K97" i="23"/>
  <c r="K98" i="23"/>
  <c r="K99" i="23"/>
  <c r="K100" i="23"/>
  <c r="K102" i="23"/>
  <c r="K103" i="23"/>
  <c r="K104" i="23"/>
  <c r="K105" i="23"/>
  <c r="K106" i="23"/>
  <c r="K107" i="23"/>
  <c r="K108" i="23"/>
  <c r="K110" i="23"/>
  <c r="K111" i="23"/>
  <c r="K113" i="23"/>
  <c r="K114" i="23"/>
  <c r="K115" i="23"/>
  <c r="K116" i="23"/>
  <c r="K119" i="23"/>
  <c r="L129" i="23"/>
  <c r="K130" i="23"/>
  <c r="L130" i="23"/>
  <c r="K132" i="23"/>
  <c r="K133" i="23"/>
  <c r="L133" i="23"/>
  <c r="L118" i="23"/>
  <c r="L115" i="23"/>
  <c r="L114" i="23"/>
  <c r="L113" i="23"/>
  <c r="L110" i="23"/>
  <c r="L107" i="23"/>
  <c r="L106" i="23"/>
  <c r="L105" i="23"/>
  <c r="L104" i="23"/>
  <c r="L103" i="23"/>
  <c r="L102" i="23"/>
  <c r="L88" i="23"/>
  <c r="L87" i="23"/>
  <c r="L86" i="23"/>
  <c r="L85" i="23"/>
  <c r="L84" i="23"/>
  <c r="L83" i="23"/>
  <c r="L82" i="23"/>
  <c r="L79" i="23"/>
  <c r="L78" i="23"/>
  <c r="L77" i="23"/>
  <c r="L76" i="23"/>
  <c r="L75" i="23"/>
  <c r="L74" i="23"/>
  <c r="L73" i="23"/>
  <c r="L72" i="23"/>
  <c r="L71" i="23"/>
  <c r="L68" i="23"/>
  <c r="L67" i="23"/>
  <c r="L66" i="23"/>
  <c r="L65" i="23"/>
  <c r="L64" i="23"/>
  <c r="L63" i="23"/>
  <c r="L62" i="23"/>
  <c r="L59" i="23"/>
  <c r="L56" i="23"/>
  <c r="L55" i="23"/>
  <c r="L54" i="23"/>
  <c r="L53" i="23"/>
  <c r="L52" i="23"/>
  <c r="L51" i="23"/>
  <c r="L50" i="23"/>
  <c r="L49" i="23"/>
  <c r="L48" i="23"/>
  <c r="L47" i="23"/>
  <c r="L44" i="23"/>
  <c r="L43" i="23"/>
  <c r="L42" i="23"/>
  <c r="L41" i="23"/>
  <c r="L40" i="23"/>
  <c r="L39" i="23"/>
  <c r="L38" i="23"/>
  <c r="L35" i="23"/>
  <c r="L34" i="23"/>
  <c r="L33" i="23"/>
  <c r="L32" i="23"/>
  <c r="L31" i="23"/>
  <c r="L30" i="23"/>
  <c r="L29" i="23"/>
  <c r="L28" i="23"/>
  <c r="L25" i="23"/>
  <c r="L24" i="23"/>
  <c r="L23" i="23"/>
  <c r="L22" i="23"/>
  <c r="L21" i="23"/>
  <c r="L20" i="23"/>
  <c r="L19" i="23"/>
  <c r="L18" i="23"/>
  <c r="L15" i="23"/>
  <c r="L14" i="23"/>
  <c r="L13" i="23"/>
  <c r="L12" i="23"/>
  <c r="L11" i="23"/>
  <c r="L10" i="23"/>
  <c r="L9" i="23"/>
  <c r="DF9" i="23"/>
  <c r="DF10" i="23"/>
  <c r="DF11" i="23"/>
  <c r="DF12" i="23"/>
  <c r="DF13" i="23"/>
  <c r="DF14" i="23"/>
  <c r="DF15" i="23"/>
  <c r="DF16" i="23"/>
  <c r="DF18" i="23"/>
  <c r="DF19" i="23"/>
  <c r="DF20" i="23"/>
  <c r="DF21" i="23"/>
  <c r="DF22" i="23"/>
  <c r="DF23" i="23"/>
  <c r="DF24" i="23"/>
  <c r="DF25" i="23"/>
  <c r="DF26" i="23"/>
  <c r="DF28" i="23"/>
  <c r="DF29" i="23"/>
  <c r="DF30" i="23"/>
  <c r="DF31" i="23"/>
  <c r="DF32" i="23"/>
  <c r="DF33" i="23"/>
  <c r="DF34" i="23"/>
  <c r="DF35" i="23"/>
  <c r="DF36" i="23"/>
  <c r="DF38" i="23"/>
  <c r="DF39" i="23"/>
  <c r="DF40" i="23"/>
  <c r="DF41" i="23"/>
  <c r="DF42" i="23"/>
  <c r="DF43" i="23"/>
  <c r="DF44" i="23"/>
  <c r="DF45" i="23"/>
  <c r="DF47" i="23"/>
  <c r="DF48" i="23"/>
  <c r="DF49" i="23"/>
  <c r="DF50" i="23"/>
  <c r="DF51" i="23"/>
  <c r="DF52" i="23"/>
  <c r="DF53" i="23"/>
  <c r="DF54" i="23"/>
  <c r="DF55" i="23"/>
  <c r="DF56" i="23"/>
  <c r="DF57" i="23"/>
  <c r="DF59" i="23"/>
  <c r="DF60" i="23"/>
  <c r="DF62" i="23"/>
  <c r="DF63" i="23"/>
  <c r="DF64" i="23"/>
  <c r="DF65" i="23"/>
  <c r="DF66" i="23"/>
  <c r="DF67" i="23"/>
  <c r="DF68" i="23"/>
  <c r="DF69" i="23"/>
  <c r="DF71" i="23"/>
  <c r="DF72" i="23"/>
  <c r="DF73" i="23"/>
  <c r="DF74" i="23"/>
  <c r="DF75" i="23"/>
  <c r="DF76" i="23"/>
  <c r="DF77" i="23"/>
  <c r="DF78" i="23"/>
  <c r="DF79" i="23"/>
  <c r="DF80" i="23"/>
  <c r="DF82" i="23"/>
  <c r="DF83" i="23"/>
  <c r="DF84" i="23"/>
  <c r="DF85" i="23"/>
  <c r="DF86" i="23"/>
  <c r="DF87" i="23"/>
  <c r="DF88" i="23"/>
  <c r="DF89" i="23"/>
  <c r="DF91" i="23"/>
  <c r="DF92" i="23"/>
  <c r="DF94" i="23"/>
  <c r="DF95" i="23"/>
  <c r="DF96" i="23"/>
  <c r="DF97" i="23"/>
  <c r="DF98" i="23"/>
  <c r="DF99" i="23"/>
  <c r="DF100" i="23"/>
  <c r="DF102" i="23"/>
  <c r="DF103" i="23"/>
  <c r="DF104" i="23"/>
  <c r="DF105" i="23"/>
  <c r="DF106" i="23"/>
  <c r="DF107" i="23"/>
  <c r="DF108" i="23"/>
  <c r="DF110" i="23"/>
  <c r="DF111" i="23"/>
  <c r="DF113" i="23"/>
  <c r="DF114" i="23"/>
  <c r="DF115" i="23"/>
  <c r="DF116" i="23"/>
  <c r="DF118" i="23"/>
  <c r="DF119" i="23"/>
  <c r="DF121" i="23"/>
  <c r="DF122" i="23"/>
  <c r="DF123" i="23"/>
  <c r="DF124" i="23"/>
  <c r="DF125" i="23"/>
  <c r="DF126" i="23"/>
  <c r="DF129" i="23"/>
  <c r="DG129" i="23"/>
  <c r="DF130" i="23"/>
  <c r="DG130" i="23"/>
  <c r="DF132" i="23"/>
  <c r="DF133" i="23"/>
  <c r="DG133" i="23"/>
  <c r="DE125" i="23"/>
  <c r="DG118" i="23"/>
  <c r="DG115" i="23"/>
  <c r="DG114" i="23"/>
  <c r="DG113" i="23"/>
  <c r="DG110" i="23"/>
  <c r="DG107" i="23"/>
  <c r="DG106" i="23"/>
  <c r="DG105" i="23"/>
  <c r="DG104" i="23"/>
  <c r="DG103" i="23"/>
  <c r="DG102" i="23"/>
  <c r="DG88" i="23"/>
  <c r="DG87" i="23"/>
  <c r="DG86" i="23"/>
  <c r="DG85" i="23"/>
  <c r="DG84" i="23"/>
  <c r="DG83" i="23"/>
  <c r="DG82" i="23"/>
  <c r="DG79" i="23"/>
  <c r="DG78" i="23"/>
  <c r="DG77" i="23"/>
  <c r="DG76" i="23"/>
  <c r="DG75" i="23"/>
  <c r="DG74" i="23"/>
  <c r="DG73" i="23"/>
  <c r="DG72" i="23"/>
  <c r="DG71" i="23"/>
  <c r="DG68" i="23"/>
  <c r="DG67" i="23"/>
  <c r="DG66" i="23"/>
  <c r="DG65" i="23"/>
  <c r="DG64" i="23"/>
  <c r="DG63" i="23"/>
  <c r="DG62" i="23"/>
  <c r="DG59" i="23"/>
  <c r="DG56" i="23"/>
  <c r="DG55" i="23"/>
  <c r="DG54" i="23"/>
  <c r="DG53" i="23"/>
  <c r="DG52" i="23"/>
  <c r="DG51" i="23"/>
  <c r="DG50" i="23"/>
  <c r="DG49" i="23"/>
  <c r="DG48" i="23"/>
  <c r="DG47" i="23"/>
  <c r="DG44" i="23"/>
  <c r="DG43" i="23"/>
  <c r="DG42" i="23"/>
  <c r="DG41" i="23"/>
  <c r="DG40" i="23"/>
  <c r="DG39" i="23"/>
  <c r="DG38" i="23"/>
  <c r="DG35" i="23"/>
  <c r="DG34" i="23"/>
  <c r="DG33" i="23"/>
  <c r="DG32" i="23"/>
  <c r="DG31" i="23"/>
  <c r="DG30" i="23"/>
  <c r="DG29" i="23"/>
  <c r="DG28" i="23"/>
  <c r="DG25" i="23"/>
  <c r="DG24" i="23"/>
  <c r="DG23" i="23"/>
  <c r="DG22" i="23"/>
  <c r="DG21" i="23"/>
  <c r="DG20" i="23"/>
  <c r="DG19" i="23"/>
  <c r="DG18" i="23"/>
  <c r="DG15" i="23"/>
  <c r="DG14" i="23"/>
  <c r="DG13" i="23"/>
  <c r="DG12" i="23"/>
  <c r="DG11" i="23"/>
  <c r="DG10" i="23"/>
  <c r="DG9" i="23"/>
  <c r="DD12" i="23"/>
  <c r="DC9" i="23"/>
  <c r="DC10" i="23"/>
  <c r="DC11" i="23"/>
  <c r="DC12" i="23"/>
  <c r="DC13" i="23"/>
  <c r="DC14" i="23"/>
  <c r="DC15" i="23"/>
  <c r="DC16" i="23"/>
  <c r="DC18" i="23"/>
  <c r="DC19" i="23"/>
  <c r="DC20" i="23"/>
  <c r="DC21" i="23"/>
  <c r="DC22" i="23"/>
  <c r="DC23" i="23"/>
  <c r="DC24" i="23"/>
  <c r="DC25" i="23"/>
  <c r="DC26" i="23"/>
  <c r="DC28" i="23"/>
  <c r="DC29" i="23"/>
  <c r="DC30" i="23"/>
  <c r="DC31" i="23"/>
  <c r="DC32" i="23"/>
  <c r="DC33" i="23"/>
  <c r="DC34" i="23"/>
  <c r="DC35" i="23"/>
  <c r="DC36" i="23"/>
  <c r="DC38" i="23"/>
  <c r="DC39" i="23"/>
  <c r="DC40" i="23"/>
  <c r="DC41" i="23"/>
  <c r="DC42" i="23"/>
  <c r="DC43" i="23"/>
  <c r="DC44" i="23"/>
  <c r="DC45" i="23"/>
  <c r="DC47" i="23"/>
  <c r="DC48" i="23"/>
  <c r="DC49" i="23"/>
  <c r="DC50" i="23"/>
  <c r="DC51" i="23"/>
  <c r="DC52" i="23"/>
  <c r="DC53" i="23"/>
  <c r="DC54" i="23"/>
  <c r="DC55" i="23"/>
  <c r="DC56" i="23"/>
  <c r="DC57" i="23"/>
  <c r="DC59" i="23"/>
  <c r="DC60" i="23"/>
  <c r="DC62" i="23"/>
  <c r="DC63" i="23"/>
  <c r="DC64" i="23"/>
  <c r="DC65" i="23"/>
  <c r="DC66" i="23"/>
  <c r="DC67" i="23"/>
  <c r="DC68" i="23"/>
  <c r="DC69" i="23"/>
  <c r="DC71" i="23"/>
  <c r="DC72" i="23"/>
  <c r="DC73" i="23"/>
  <c r="DC74" i="23"/>
  <c r="DC75" i="23"/>
  <c r="DC76" i="23"/>
  <c r="DC77" i="23"/>
  <c r="DC78" i="23"/>
  <c r="DC79" i="23"/>
  <c r="DC80" i="23"/>
  <c r="DC82" i="23"/>
  <c r="DC83" i="23"/>
  <c r="DC84" i="23"/>
  <c r="DC85" i="23"/>
  <c r="DC86" i="23"/>
  <c r="DC87" i="23"/>
  <c r="DC88" i="23"/>
  <c r="DC89" i="23"/>
  <c r="DC91" i="23"/>
  <c r="DC92" i="23"/>
  <c r="DC94" i="23"/>
  <c r="DC95" i="23"/>
  <c r="DC96" i="23"/>
  <c r="DC97" i="23"/>
  <c r="DC98" i="23"/>
  <c r="DC99" i="23"/>
  <c r="DC100" i="23"/>
  <c r="DC102" i="23"/>
  <c r="DC103" i="23"/>
  <c r="DC104" i="23"/>
  <c r="DC105" i="23"/>
  <c r="DC106" i="23"/>
  <c r="DC107" i="23"/>
  <c r="DC108" i="23"/>
  <c r="DC110" i="23"/>
  <c r="DC111" i="23"/>
  <c r="DC113" i="23"/>
  <c r="DC114" i="23"/>
  <c r="DC115" i="23"/>
  <c r="DC116" i="23"/>
  <c r="DC118" i="23"/>
  <c r="DC119" i="23"/>
  <c r="DC121" i="23"/>
  <c r="DC122" i="23"/>
  <c r="DC123" i="23"/>
  <c r="DC124" i="23"/>
  <c r="DC125" i="23"/>
  <c r="DC126" i="23"/>
  <c r="DC129" i="23"/>
  <c r="DD129" i="23"/>
  <c r="DC130" i="23"/>
  <c r="DD130" i="23"/>
  <c r="DC132" i="23"/>
  <c r="DC133" i="23"/>
  <c r="DD133" i="23"/>
  <c r="DB125" i="23"/>
  <c r="DD118" i="23"/>
  <c r="DD115" i="23"/>
  <c r="DD114" i="23"/>
  <c r="DD113" i="23"/>
  <c r="DD110" i="23"/>
  <c r="DD107" i="23"/>
  <c r="DD106" i="23"/>
  <c r="DD105" i="23"/>
  <c r="DD104" i="23"/>
  <c r="DD103" i="23"/>
  <c r="DD102" i="23"/>
  <c r="DD88" i="23"/>
  <c r="DD87" i="23"/>
  <c r="DD86" i="23"/>
  <c r="DD85" i="23"/>
  <c r="DD84" i="23"/>
  <c r="DD83" i="23"/>
  <c r="DD82" i="23"/>
  <c r="DD79" i="23"/>
  <c r="DD78" i="23"/>
  <c r="DD77" i="23"/>
  <c r="DD76" i="23"/>
  <c r="DD75" i="23"/>
  <c r="DD74" i="23"/>
  <c r="DD73" i="23"/>
  <c r="DD72" i="23"/>
  <c r="DD71" i="23"/>
  <c r="DD68" i="23"/>
  <c r="DD67" i="23"/>
  <c r="DD66" i="23"/>
  <c r="DD65" i="23"/>
  <c r="DD64" i="23"/>
  <c r="DD63" i="23"/>
  <c r="DD62" i="23"/>
  <c r="DD59" i="23"/>
  <c r="DD56" i="23"/>
  <c r="DD55" i="23"/>
  <c r="DD54" i="23"/>
  <c r="DD53" i="23"/>
  <c r="DD52" i="23"/>
  <c r="DD51" i="23"/>
  <c r="DD50" i="23"/>
  <c r="DD49" i="23"/>
  <c r="DD48" i="23"/>
  <c r="DD47" i="23"/>
  <c r="DD44" i="23"/>
  <c r="DD43" i="23"/>
  <c r="DD42" i="23"/>
  <c r="DD41" i="23"/>
  <c r="DD40" i="23"/>
  <c r="DD39" i="23"/>
  <c r="DD38" i="23"/>
  <c r="DD35" i="23"/>
  <c r="DD34" i="23"/>
  <c r="DD33" i="23"/>
  <c r="DD32" i="23"/>
  <c r="DD31" i="23"/>
  <c r="DD30" i="23"/>
  <c r="DD29" i="23"/>
  <c r="DD28" i="23"/>
  <c r="DD25" i="23"/>
  <c r="DD24" i="23"/>
  <c r="DD23" i="23"/>
  <c r="DD22" i="23"/>
  <c r="DD21" i="23"/>
  <c r="DD20" i="23"/>
  <c r="DD19" i="23"/>
  <c r="DD18" i="23"/>
  <c r="DD15" i="23"/>
  <c r="DD14" i="23"/>
  <c r="DD13" i="23"/>
  <c r="DD11" i="23"/>
  <c r="DD10" i="23"/>
  <c r="DD9" i="23"/>
  <c r="H9" i="23"/>
  <c r="H10" i="23"/>
  <c r="H11" i="23"/>
  <c r="H12" i="23"/>
  <c r="H13" i="23"/>
  <c r="H14" i="23"/>
  <c r="H15" i="23"/>
  <c r="H16" i="23"/>
  <c r="H18" i="23"/>
  <c r="H19" i="23"/>
  <c r="H20" i="23"/>
  <c r="H21" i="23"/>
  <c r="H22" i="23"/>
  <c r="H23" i="23"/>
  <c r="H24" i="23"/>
  <c r="H25" i="23"/>
  <c r="H26" i="23"/>
  <c r="H28" i="23"/>
  <c r="H29" i="23"/>
  <c r="H30" i="23"/>
  <c r="H31" i="23"/>
  <c r="H32" i="23"/>
  <c r="H33" i="23"/>
  <c r="H34" i="23"/>
  <c r="H35" i="23"/>
  <c r="H36" i="23"/>
  <c r="H121" i="23"/>
  <c r="H123" i="23"/>
  <c r="H124" i="23"/>
  <c r="H125" i="23"/>
  <c r="H126" i="23"/>
  <c r="H129" i="23"/>
  <c r="I129" i="23"/>
  <c r="H130" i="23"/>
  <c r="I130" i="23"/>
  <c r="H132" i="23"/>
  <c r="H133" i="23"/>
  <c r="I133" i="23"/>
  <c r="G125" i="23"/>
  <c r="H45" i="23"/>
  <c r="H57" i="23"/>
  <c r="H60" i="23"/>
  <c r="H69" i="23"/>
  <c r="H80" i="23"/>
  <c r="H89" i="23"/>
  <c r="H92" i="23"/>
  <c r="H100" i="23"/>
  <c r="H108" i="23"/>
  <c r="H111" i="23"/>
  <c r="H116" i="23"/>
  <c r="H119" i="23"/>
  <c r="H118" i="23"/>
  <c r="H115" i="23"/>
  <c r="H114" i="23"/>
  <c r="H113" i="23"/>
  <c r="H110" i="23"/>
  <c r="H107" i="23"/>
  <c r="H106" i="23"/>
  <c r="H105" i="23"/>
  <c r="H104" i="23"/>
  <c r="H103" i="23"/>
  <c r="H102" i="23"/>
  <c r="H99" i="23"/>
  <c r="H98" i="23"/>
  <c r="H97" i="23"/>
  <c r="H96" i="23"/>
  <c r="H95" i="23"/>
  <c r="H94" i="23"/>
  <c r="H91" i="23"/>
  <c r="H88" i="23"/>
  <c r="H87" i="23"/>
  <c r="H86" i="23"/>
  <c r="H85" i="23"/>
  <c r="H84" i="23"/>
  <c r="H83" i="23"/>
  <c r="H82" i="23"/>
  <c r="H79" i="23"/>
  <c r="H78" i="23"/>
  <c r="H77" i="23"/>
  <c r="H76" i="23"/>
  <c r="H75" i="23"/>
  <c r="H74" i="23"/>
  <c r="H73" i="23"/>
  <c r="H72" i="23"/>
  <c r="H71" i="23"/>
  <c r="H68" i="23"/>
  <c r="H67" i="23"/>
  <c r="H66" i="23"/>
  <c r="H65" i="23"/>
  <c r="H64" i="23"/>
  <c r="H63" i="23"/>
  <c r="H62" i="23"/>
  <c r="H59" i="23"/>
  <c r="H56" i="23"/>
  <c r="H55" i="23"/>
  <c r="H54" i="23"/>
  <c r="H53" i="23"/>
  <c r="H52" i="23"/>
  <c r="H51" i="23"/>
  <c r="H50" i="23"/>
  <c r="H49" i="23"/>
  <c r="H48" i="23"/>
  <c r="H47" i="23"/>
  <c r="H44" i="23"/>
  <c r="H43" i="23"/>
  <c r="H42" i="23"/>
  <c r="H41" i="23"/>
  <c r="H40" i="23"/>
  <c r="H39" i="23"/>
  <c r="H38" i="23"/>
  <c r="I118" i="23"/>
  <c r="I115" i="23"/>
  <c r="I114" i="23"/>
  <c r="I113" i="23"/>
  <c r="I110" i="23"/>
  <c r="I107" i="23"/>
  <c r="I106" i="23"/>
  <c r="I105" i="23"/>
  <c r="I104" i="23"/>
  <c r="I103" i="23"/>
  <c r="I102" i="23"/>
  <c r="I82" i="23"/>
  <c r="I83" i="23"/>
  <c r="I84" i="23"/>
  <c r="I85" i="23"/>
  <c r="I86" i="23"/>
  <c r="I87" i="23"/>
  <c r="I88" i="23"/>
  <c r="I79" i="23"/>
  <c r="I78" i="23"/>
  <c r="I77" i="23"/>
  <c r="I76" i="23"/>
  <c r="I75" i="23"/>
  <c r="I74" i="23"/>
  <c r="I73" i="23"/>
  <c r="I72" i="23"/>
  <c r="I71" i="23"/>
  <c r="I68" i="23"/>
  <c r="I67" i="23"/>
  <c r="I66" i="23"/>
  <c r="I65" i="23"/>
  <c r="I64" i="23"/>
  <c r="I63" i="23"/>
  <c r="I62" i="23"/>
  <c r="I59" i="23"/>
  <c r="I56" i="23"/>
  <c r="I55" i="23"/>
  <c r="I54" i="23"/>
  <c r="I53" i="23"/>
  <c r="I52" i="23"/>
  <c r="I51" i="23"/>
  <c r="I50" i="23"/>
  <c r="I49" i="23"/>
  <c r="I48" i="23"/>
  <c r="I47" i="23"/>
  <c r="I44" i="23"/>
  <c r="I43" i="23"/>
  <c r="I42" i="23"/>
  <c r="I41" i="23"/>
  <c r="I40" i="23"/>
  <c r="I39" i="23"/>
  <c r="I38" i="23"/>
  <c r="I28" i="23"/>
  <c r="I29" i="23"/>
  <c r="I30" i="23"/>
  <c r="I31" i="23"/>
  <c r="I32" i="23"/>
  <c r="I33" i="23"/>
  <c r="I34" i="23"/>
  <c r="I35" i="23"/>
  <c r="AS20" i="37"/>
  <c r="AS21" i="37"/>
  <c r="AS22" i="37"/>
  <c r="AQ22" i="37"/>
  <c r="AI20" i="37"/>
  <c r="AI21" i="37"/>
  <c r="AI22" i="37"/>
  <c r="AG22" i="37"/>
  <c r="Y20" i="37"/>
  <c r="Y21" i="37"/>
  <c r="Y22" i="37"/>
  <c r="W22" i="37"/>
  <c r="O20" i="37"/>
  <c r="O21" i="37"/>
  <c r="O22" i="37"/>
  <c r="M22" i="37"/>
  <c r="E20" i="37"/>
  <c r="E21" i="37"/>
  <c r="E22" i="37"/>
  <c r="C22" i="37"/>
  <c r="BX20" i="37"/>
  <c r="BW20" i="37"/>
  <c r="BV20" i="37"/>
  <c r="BU20" i="37"/>
  <c r="BT20" i="37"/>
  <c r="BS20" i="37"/>
  <c r="BR20" i="37"/>
  <c r="BQ20" i="37"/>
  <c r="BP20" i="37"/>
  <c r="BO20" i="37"/>
  <c r="BN20" i="37"/>
  <c r="BM20" i="37"/>
  <c r="BL20" i="37"/>
  <c r="BK20" i="37"/>
  <c r="BJ20" i="37"/>
  <c r="BI20" i="37"/>
  <c r="BH20" i="37"/>
  <c r="BG20" i="37"/>
  <c r="BF20" i="37"/>
  <c r="BE20" i="37"/>
  <c r="BD20" i="37"/>
  <c r="BC20" i="37"/>
  <c r="BB20" i="37"/>
  <c r="BA20" i="37"/>
  <c r="AZ20" i="37"/>
  <c r="AY20" i="37"/>
  <c r="AX20" i="37"/>
  <c r="AW20" i="37"/>
  <c r="AV20" i="37"/>
  <c r="AU20" i="37"/>
  <c r="AT20" i="37"/>
  <c r="AR20" i="37"/>
  <c r="AQ20" i="37"/>
  <c r="AP20" i="37"/>
  <c r="AO20" i="37"/>
  <c r="AN20" i="37"/>
  <c r="AM20" i="37"/>
  <c r="AL20" i="37"/>
  <c r="AK20" i="37"/>
  <c r="AJ20" i="37"/>
  <c r="AH20" i="37"/>
  <c r="AG20" i="37"/>
  <c r="AF20" i="37"/>
  <c r="AE20" i="37"/>
  <c r="AD20" i="37"/>
  <c r="AC20" i="37"/>
  <c r="AB20" i="37"/>
  <c r="AA20" i="37"/>
  <c r="Z20" i="37"/>
  <c r="X20" i="37"/>
  <c r="W20" i="37"/>
  <c r="V20" i="37"/>
  <c r="U20" i="37"/>
  <c r="T20" i="37"/>
  <c r="S20" i="37"/>
  <c r="R20" i="37"/>
  <c r="Q20" i="37"/>
  <c r="P20" i="37"/>
  <c r="N20" i="37"/>
  <c r="M20" i="37"/>
  <c r="L20" i="37"/>
  <c r="K20" i="37"/>
  <c r="J20" i="37"/>
  <c r="I20" i="37"/>
  <c r="H20" i="37"/>
  <c r="G20" i="37"/>
  <c r="F20" i="37"/>
  <c r="D20" i="37"/>
  <c r="C20" i="37"/>
  <c r="BX19" i="37"/>
  <c r="BV19" i="37"/>
  <c r="BT19" i="37"/>
  <c r="BR19" i="37"/>
  <c r="BP19" i="37"/>
  <c r="BN19" i="37"/>
  <c r="BL19" i="37"/>
  <c r="BJ19" i="37"/>
  <c r="BH19" i="37"/>
  <c r="BF19" i="37"/>
  <c r="BD19" i="37"/>
  <c r="BB19" i="37"/>
  <c r="AZ19" i="37"/>
  <c r="AX19" i="37"/>
  <c r="AV19" i="37"/>
  <c r="AT19" i="37"/>
  <c r="AR19" i="37"/>
  <c r="AP19" i="37"/>
  <c r="AN19" i="37"/>
  <c r="AL19" i="37"/>
  <c r="AJ19" i="37"/>
  <c r="AH19" i="37"/>
  <c r="AF19" i="37"/>
  <c r="AD19" i="37"/>
  <c r="AB19" i="37"/>
  <c r="Z19" i="37"/>
  <c r="X19" i="37"/>
  <c r="V19" i="37"/>
  <c r="T19" i="37"/>
  <c r="R19" i="37"/>
  <c r="P19" i="37"/>
  <c r="N19" i="37"/>
  <c r="L19" i="37"/>
  <c r="J19" i="37"/>
  <c r="H19" i="37"/>
  <c r="F19" i="37"/>
  <c r="D19" i="37"/>
  <c r="F9" i="23"/>
  <c r="F10" i="23"/>
  <c r="F11" i="23"/>
  <c r="F12" i="23"/>
  <c r="F13" i="23"/>
  <c r="F14" i="23"/>
  <c r="F15" i="23"/>
  <c r="F16" i="23"/>
  <c r="F18" i="23"/>
  <c r="F19" i="23"/>
  <c r="F20" i="23"/>
  <c r="F21" i="23"/>
  <c r="F22" i="23"/>
  <c r="F23" i="23"/>
  <c r="F24" i="23"/>
  <c r="F25" i="23"/>
  <c r="F26" i="23"/>
  <c r="F28" i="23"/>
  <c r="F29" i="23"/>
  <c r="F30" i="23"/>
  <c r="F31" i="23"/>
  <c r="F32" i="23"/>
  <c r="F33" i="23"/>
  <c r="F34" i="23"/>
  <c r="F35" i="23"/>
  <c r="F36" i="23"/>
  <c r="F38" i="23"/>
  <c r="F39" i="23"/>
  <c r="F40" i="23"/>
  <c r="F41" i="23"/>
  <c r="F42" i="23"/>
  <c r="F43" i="23"/>
  <c r="F44" i="23"/>
  <c r="F45" i="23"/>
  <c r="F47" i="23"/>
  <c r="F48" i="23"/>
  <c r="F49" i="23"/>
  <c r="F50" i="23"/>
  <c r="F51" i="23"/>
  <c r="F52" i="23"/>
  <c r="F53" i="23"/>
  <c r="F54" i="23"/>
  <c r="F55" i="23"/>
  <c r="F56" i="23"/>
  <c r="F57" i="23"/>
  <c r="F59" i="23"/>
  <c r="F60" i="23"/>
  <c r="F62" i="23"/>
  <c r="F63" i="23"/>
  <c r="F64" i="23"/>
  <c r="F65" i="23"/>
  <c r="F66" i="23"/>
  <c r="F67" i="23"/>
  <c r="F68" i="23"/>
  <c r="F69" i="23"/>
  <c r="F71" i="23"/>
  <c r="F72" i="23"/>
  <c r="F73" i="23"/>
  <c r="F74" i="23"/>
  <c r="F75" i="23"/>
  <c r="F76" i="23"/>
  <c r="F77" i="23"/>
  <c r="F78" i="23"/>
  <c r="F79" i="23"/>
  <c r="F80" i="23"/>
  <c r="F82" i="23"/>
  <c r="F83" i="23"/>
  <c r="F84" i="23"/>
  <c r="F85" i="23"/>
  <c r="F86" i="23"/>
  <c r="F87" i="23"/>
  <c r="F88" i="23"/>
  <c r="F89" i="23"/>
  <c r="F91" i="23"/>
  <c r="F92" i="23"/>
  <c r="F94" i="23"/>
  <c r="F95" i="23"/>
  <c r="F96" i="23"/>
  <c r="F97" i="23"/>
  <c r="F98" i="23"/>
  <c r="F99" i="23"/>
  <c r="F100" i="23"/>
  <c r="F102" i="23"/>
  <c r="F103" i="23"/>
  <c r="F104" i="23"/>
  <c r="F105" i="23"/>
  <c r="F106" i="23"/>
  <c r="F107" i="23"/>
  <c r="F108" i="23"/>
  <c r="F110" i="23"/>
  <c r="F111" i="23"/>
  <c r="F113" i="23"/>
  <c r="F114" i="23"/>
  <c r="F115" i="23"/>
  <c r="F116" i="23"/>
  <c r="F118" i="23"/>
  <c r="F119" i="23"/>
  <c r="F121" i="23"/>
  <c r="F122" i="23"/>
  <c r="F123" i="23"/>
  <c r="F124" i="23"/>
  <c r="F125" i="23"/>
  <c r="F126" i="23"/>
  <c r="F127" i="23"/>
  <c r="C125" i="23"/>
  <c r="AL16" i="35"/>
  <c r="AH16" i="35"/>
  <c r="AD16" i="35"/>
  <c r="BZ16" i="35"/>
  <c r="BX16" i="35"/>
  <c r="BV16" i="35"/>
  <c r="BT16" i="35"/>
  <c r="BR16" i="35"/>
  <c r="BP16" i="35"/>
  <c r="BN16" i="35"/>
  <c r="BL16" i="35"/>
  <c r="BJ16" i="35"/>
  <c r="BH16" i="35"/>
  <c r="BF16" i="35"/>
  <c r="BD16" i="35"/>
  <c r="BX14" i="34"/>
  <c r="BV14" i="34"/>
  <c r="EQ35" i="33"/>
  <c r="ER35" i="33"/>
  <c r="EQ25" i="33"/>
  <c r="ER25" i="33"/>
  <c r="EQ6" i="33"/>
  <c r="EQ15" i="33"/>
  <c r="EQ13" i="33"/>
  <c r="EQ12" i="33"/>
  <c r="EQ11" i="33"/>
  <c r="EQ10" i="33"/>
  <c r="EU35" i="33"/>
  <c r="EV35" i="33"/>
  <c r="EU25" i="33"/>
  <c r="EV25" i="33"/>
  <c r="EU6" i="33"/>
  <c r="EU15" i="33"/>
  <c r="EU13" i="33"/>
  <c r="EU12" i="33"/>
  <c r="EU11" i="33"/>
  <c r="EU10" i="33"/>
  <c r="F14" i="34"/>
  <c r="E14" i="34"/>
  <c r="E13" i="34"/>
  <c r="AJ14" i="34"/>
  <c r="AI14" i="34"/>
  <c r="AI13" i="34"/>
  <c r="BC35" i="33"/>
  <c r="BC25" i="33"/>
  <c r="BC6" i="33"/>
  <c r="AB14" i="34"/>
  <c r="AA14" i="34"/>
  <c r="AA13" i="34"/>
  <c r="CU15" i="33"/>
  <c r="CU13" i="33"/>
  <c r="CU12" i="33"/>
  <c r="BW14" i="34"/>
  <c r="BW13" i="34"/>
  <c r="BU14" i="34"/>
  <c r="BU13" i="34"/>
  <c r="EM25" i="33"/>
  <c r="EM35" i="33"/>
  <c r="EM6" i="33"/>
  <c r="BT14" i="34"/>
  <c r="BS14" i="34"/>
  <c r="BS13" i="34"/>
  <c r="BR14" i="34"/>
  <c r="BQ14" i="34"/>
  <c r="BQ13" i="34"/>
  <c r="EE35" i="33"/>
  <c r="EE6" i="33"/>
  <c r="BP14" i="34"/>
  <c r="BO14" i="34"/>
  <c r="BO13" i="34"/>
  <c r="BN14" i="34"/>
  <c r="BM14" i="34"/>
  <c r="BM13" i="34"/>
  <c r="DW25" i="33"/>
  <c r="DW35" i="33"/>
  <c r="DW6" i="33"/>
  <c r="BL14" i="34"/>
  <c r="BK14" i="34"/>
  <c r="BK13" i="34"/>
  <c r="BJ14" i="34"/>
  <c r="BI14" i="34"/>
  <c r="BI13" i="34"/>
  <c r="DO35" i="33"/>
  <c r="DO6" i="33"/>
  <c r="BH14" i="34"/>
  <c r="BG14" i="34"/>
  <c r="BG13" i="34"/>
  <c r="DK25" i="33"/>
  <c r="DK35" i="33"/>
  <c r="DK6" i="33"/>
  <c r="BF14" i="34"/>
  <c r="BE14" i="34"/>
  <c r="BE13" i="34"/>
  <c r="BD14" i="34"/>
  <c r="BC14" i="34"/>
  <c r="BC13" i="34"/>
  <c r="DC35" i="33"/>
  <c r="DC25" i="33"/>
  <c r="DC6" i="33"/>
  <c r="BB14" i="34"/>
  <c r="BA14" i="34"/>
  <c r="BA13" i="34"/>
  <c r="CY25" i="33"/>
  <c r="CY35" i="33"/>
  <c r="CY6" i="33"/>
  <c r="AZ14" i="34"/>
  <c r="AY14" i="34"/>
  <c r="AY13" i="34"/>
  <c r="AX14" i="34"/>
  <c r="AW14" i="34"/>
  <c r="AW13" i="34"/>
  <c r="AV14" i="34"/>
  <c r="AU14" i="34"/>
  <c r="AU13" i="34"/>
  <c r="AT14" i="34"/>
  <c r="AS14" i="34"/>
  <c r="AS13" i="34"/>
  <c r="AR14" i="34"/>
  <c r="AQ14" i="34"/>
  <c r="AQ13" i="34"/>
  <c r="CE25" i="33"/>
  <c r="CE6" i="33"/>
  <c r="AP14" i="34"/>
  <c r="AO14" i="34"/>
  <c r="AO13" i="34"/>
  <c r="AN14" i="34"/>
  <c r="AM14" i="34"/>
  <c r="AM13" i="34"/>
  <c r="AL14" i="34"/>
  <c r="AK14" i="34"/>
  <c r="AK13" i="34"/>
  <c r="AH14" i="34"/>
  <c r="AG14" i="34"/>
  <c r="AG13" i="34"/>
  <c r="AF14" i="34"/>
  <c r="AE14" i="34"/>
  <c r="AE13" i="34"/>
  <c r="AD14" i="34"/>
  <c r="AC14" i="34"/>
  <c r="AC13" i="34"/>
  <c r="Z14" i="34"/>
  <c r="Y14" i="34"/>
  <c r="Y13" i="34"/>
  <c r="X14" i="34"/>
  <c r="W14" i="34"/>
  <c r="W13" i="34"/>
  <c r="V14" i="34"/>
  <c r="U14" i="34"/>
  <c r="U13" i="34"/>
  <c r="T14" i="34"/>
  <c r="S14" i="34"/>
  <c r="S13" i="34"/>
  <c r="R14" i="34"/>
  <c r="Q14" i="34"/>
  <c r="Q13" i="34"/>
  <c r="P14" i="34"/>
  <c r="O14" i="34"/>
  <c r="O13" i="34"/>
  <c r="N14" i="34"/>
  <c r="M14" i="34"/>
  <c r="M13" i="34"/>
  <c r="L14" i="34"/>
  <c r="K14" i="34"/>
  <c r="K13" i="34"/>
  <c r="J14" i="34"/>
  <c r="I14" i="34"/>
  <c r="I13" i="34"/>
  <c r="H14" i="34"/>
  <c r="G14" i="34"/>
  <c r="G13" i="34"/>
  <c r="D14" i="34"/>
  <c r="C14" i="34"/>
  <c r="C13" i="34"/>
  <c r="BS35" i="33"/>
  <c r="BS6" i="33"/>
  <c r="K25" i="33"/>
  <c r="K35" i="33"/>
  <c r="K6" i="33"/>
  <c r="DG35" i="33"/>
  <c r="DH35" i="33"/>
  <c r="DG25" i="33"/>
  <c r="DH25" i="33"/>
  <c r="DG6" i="33"/>
  <c r="DG15" i="33"/>
  <c r="DG13" i="33"/>
  <c r="DG12" i="33"/>
  <c r="DG11" i="33"/>
  <c r="DG10" i="33"/>
  <c r="BS25" i="33"/>
  <c r="BT35" i="33"/>
  <c r="BT25" i="33"/>
  <c r="BS15" i="33"/>
  <c r="BS13" i="33"/>
  <c r="BS12" i="33"/>
  <c r="BS11" i="33"/>
  <c r="BS10" i="33"/>
  <c r="BD35" i="33"/>
  <c r="BD25" i="33"/>
  <c r="BC15" i="33"/>
  <c r="BC13" i="33"/>
  <c r="BC12" i="33"/>
  <c r="BC11" i="33"/>
  <c r="BC10" i="33"/>
  <c r="AA35" i="33"/>
  <c r="AA6" i="33"/>
  <c r="W35" i="33"/>
  <c r="W25" i="33"/>
  <c r="W6" i="33"/>
  <c r="S25" i="33"/>
  <c r="S35" i="33"/>
  <c r="S6" i="33"/>
  <c r="O35" i="33"/>
  <c r="O6" i="33"/>
  <c r="G25" i="33"/>
  <c r="G35" i="33"/>
  <c r="G6" i="33"/>
  <c r="D12" i="33"/>
  <c r="D10" i="33"/>
  <c r="EA35" i="33"/>
  <c r="EB35" i="33"/>
  <c r="EA25" i="33"/>
  <c r="EB25" i="33"/>
  <c r="EA6" i="33"/>
  <c r="EA15" i="33"/>
  <c r="EA13" i="33"/>
  <c r="EA12" i="33"/>
  <c r="EA11" i="33"/>
  <c r="EA10" i="33"/>
  <c r="EF35" i="33"/>
  <c r="EE25" i="33"/>
  <c r="EF25" i="33"/>
  <c r="EE15" i="33"/>
  <c r="EE13" i="33"/>
  <c r="EE12" i="33"/>
  <c r="EE11" i="33"/>
  <c r="EE10" i="33"/>
  <c r="EN35" i="33"/>
  <c r="EN25" i="33"/>
  <c r="EM15" i="33"/>
  <c r="EM13" i="33"/>
  <c r="EM12" i="33"/>
  <c r="EM11" i="33"/>
  <c r="EM10" i="33"/>
  <c r="DX35" i="33"/>
  <c r="DX25" i="33"/>
  <c r="DW15" i="33"/>
  <c r="DW13" i="33"/>
  <c r="DW12" i="33"/>
  <c r="DW11" i="33"/>
  <c r="DW10" i="33"/>
  <c r="EI35" i="33"/>
  <c r="EI13" i="33"/>
  <c r="EI25" i="33"/>
  <c r="EI12" i="33"/>
  <c r="EI11" i="33"/>
  <c r="EI10" i="33"/>
  <c r="EJ35" i="33"/>
  <c r="EJ25" i="33"/>
  <c r="EI6" i="33"/>
  <c r="EI15" i="33"/>
  <c r="DS35" i="33"/>
  <c r="DT35" i="33"/>
  <c r="DS25" i="33"/>
  <c r="DT25" i="33"/>
  <c r="DS6" i="33"/>
  <c r="DS15" i="33"/>
  <c r="DS13" i="33"/>
  <c r="DS12" i="33"/>
  <c r="DS11" i="33"/>
  <c r="DS10" i="33"/>
  <c r="DP35" i="33"/>
  <c r="DO25" i="33"/>
  <c r="DP25" i="33"/>
  <c r="DO15" i="33"/>
  <c r="DO13" i="33"/>
  <c r="DO12" i="33"/>
  <c r="DO11" i="33"/>
  <c r="DO10" i="33"/>
  <c r="DC13" i="33"/>
  <c r="DC12" i="33"/>
  <c r="DC11" i="33"/>
  <c r="DC10" i="33"/>
  <c r="DD35" i="33"/>
  <c r="DD25" i="33"/>
  <c r="DC15" i="33"/>
  <c r="DL35" i="33"/>
  <c r="DL25" i="33"/>
  <c r="DK15" i="33"/>
  <c r="DK13" i="33"/>
  <c r="DK12" i="33"/>
  <c r="DK11" i="33"/>
  <c r="DK10" i="33"/>
  <c r="BB16" i="35"/>
  <c r="CZ35" i="33"/>
  <c r="CZ25" i="33"/>
  <c r="CY15" i="33"/>
  <c r="CY13" i="33"/>
  <c r="CY12" i="33"/>
  <c r="CY11" i="33"/>
  <c r="CY10" i="33"/>
  <c r="AZ16" i="35"/>
  <c r="CU35" i="33"/>
  <c r="CU45" i="33"/>
  <c r="CU25" i="33"/>
  <c r="CV45" i="33"/>
  <c r="CV35" i="33"/>
  <c r="CV25" i="33"/>
  <c r="CU6" i="33"/>
  <c r="CU11" i="33"/>
  <c r="CU10" i="33"/>
  <c r="AV16" i="35"/>
  <c r="CM35" i="33"/>
  <c r="CN35" i="33"/>
  <c r="CM25" i="33"/>
  <c r="CN25" i="33"/>
  <c r="CM6" i="33"/>
  <c r="CM15" i="33"/>
  <c r="CM13" i="33"/>
  <c r="CM12" i="33"/>
  <c r="CM11" i="33"/>
  <c r="CM10" i="33"/>
  <c r="AT16" i="35"/>
  <c r="AX16" i="35"/>
  <c r="CQ35" i="33"/>
  <c r="CR35" i="33"/>
  <c r="CQ25" i="33"/>
  <c r="CR25" i="33"/>
  <c r="CQ6" i="33"/>
  <c r="CQ15" i="33"/>
  <c r="CQ13" i="33"/>
  <c r="CQ12" i="33"/>
  <c r="CQ11" i="33"/>
  <c r="CQ10" i="33"/>
  <c r="CI35" i="33"/>
  <c r="CJ35" i="33"/>
  <c r="CI25" i="33"/>
  <c r="CJ25" i="33"/>
  <c r="CI6" i="33"/>
  <c r="CI15" i="33"/>
  <c r="CI13" i="33"/>
  <c r="CI12" i="33"/>
  <c r="CI11" i="33"/>
  <c r="CI10" i="33"/>
  <c r="AN16" i="35"/>
  <c r="BW35" i="33"/>
  <c r="BX35" i="33"/>
  <c r="BW25" i="33"/>
  <c r="BX25" i="33"/>
  <c r="BW6" i="33"/>
  <c r="BW15" i="33"/>
  <c r="BW13" i="33"/>
  <c r="BW12" i="33"/>
  <c r="BW11" i="33"/>
  <c r="BW10" i="33"/>
  <c r="AP16" i="35"/>
  <c r="CA35" i="33"/>
  <c r="CB35" i="33"/>
  <c r="CA25" i="33"/>
  <c r="CB25" i="33"/>
  <c r="CA6" i="33"/>
  <c r="CA15" i="33"/>
  <c r="CA13" i="33"/>
  <c r="CA12" i="33"/>
  <c r="CA11" i="33"/>
  <c r="CA10" i="33"/>
  <c r="BK35" i="33"/>
  <c r="BL35" i="33"/>
  <c r="BK25" i="33"/>
  <c r="BL25" i="33"/>
  <c r="BK6" i="33"/>
  <c r="BK15" i="33"/>
  <c r="BK13" i="33"/>
  <c r="BK12" i="33"/>
  <c r="BK11" i="33"/>
  <c r="BK10" i="33"/>
  <c r="AR16" i="35"/>
  <c r="CE19" i="33"/>
  <c r="CE35" i="33"/>
  <c r="CF35" i="33"/>
  <c r="CF25" i="33"/>
  <c r="CE15" i="33"/>
  <c r="CE13" i="33"/>
  <c r="CE12" i="33"/>
  <c r="CE11" i="33"/>
  <c r="CE10" i="33"/>
  <c r="AJ16" i="35"/>
  <c r="BO35" i="33"/>
  <c r="BP35" i="33"/>
  <c r="BO25" i="33"/>
  <c r="BP25" i="33"/>
  <c r="BO6" i="33"/>
  <c r="BO15" i="33"/>
  <c r="BO13" i="33"/>
  <c r="BO12" i="33"/>
  <c r="BO11" i="33"/>
  <c r="BO10" i="33"/>
  <c r="AF16" i="35"/>
  <c r="AB16" i="35"/>
  <c r="AY29" i="33"/>
  <c r="AY35" i="33"/>
  <c r="AZ35" i="33"/>
  <c r="AY25" i="33"/>
  <c r="AZ25" i="33"/>
  <c r="AY6" i="33"/>
  <c r="AY15" i="33"/>
  <c r="AY13" i="33"/>
  <c r="AY12" i="33"/>
  <c r="AY11" i="33"/>
  <c r="AY10" i="33"/>
  <c r="BG35" i="33"/>
  <c r="BH35" i="33"/>
  <c r="BG25" i="33"/>
  <c r="BH25" i="33"/>
  <c r="BG6" i="33"/>
  <c r="BG15" i="33"/>
  <c r="BG13" i="33"/>
  <c r="BG12" i="33"/>
  <c r="BG11" i="33"/>
  <c r="BG10" i="33"/>
  <c r="X16" i="35"/>
  <c r="V16" i="35"/>
  <c r="AU35" i="33"/>
  <c r="AV35" i="33"/>
  <c r="AU25" i="33"/>
  <c r="AV25" i="33"/>
  <c r="AU6" i="33"/>
  <c r="AU15" i="33"/>
  <c r="AU13" i="33"/>
  <c r="AU12" i="33"/>
  <c r="AU11" i="33"/>
  <c r="AU10" i="33"/>
  <c r="AQ35" i="33"/>
  <c r="AR35" i="33"/>
  <c r="AQ25" i="33"/>
  <c r="AR25" i="33"/>
  <c r="AQ6" i="33"/>
  <c r="AQ15" i="33"/>
  <c r="AQ13" i="33"/>
  <c r="AQ12" i="33"/>
  <c r="AQ11" i="33"/>
  <c r="AQ10" i="33"/>
  <c r="AM35" i="33"/>
  <c r="AN35" i="33"/>
  <c r="AM25" i="33"/>
  <c r="AN25" i="33"/>
  <c r="AM6" i="33"/>
  <c r="AM15" i="33"/>
  <c r="AM13" i="33"/>
  <c r="AM12" i="33"/>
  <c r="AM11" i="33"/>
  <c r="AM10" i="33"/>
  <c r="T16" i="35"/>
  <c r="AI35" i="33"/>
  <c r="AJ35" i="33"/>
  <c r="AI25" i="33"/>
  <c r="AJ25" i="33"/>
  <c r="AI6" i="33"/>
  <c r="AI15" i="33"/>
  <c r="AI13" i="33"/>
  <c r="AI12" i="33"/>
  <c r="AI11" i="33"/>
  <c r="AI10" i="33"/>
  <c r="AE35" i="33"/>
  <c r="AF35" i="33"/>
  <c r="AE25" i="33"/>
  <c r="AF25" i="33"/>
  <c r="AE6" i="33"/>
  <c r="AE15" i="33"/>
  <c r="AE13" i="33"/>
  <c r="AE12" i="33"/>
  <c r="AE11" i="33"/>
  <c r="AE10" i="33"/>
  <c r="R16" i="35"/>
  <c r="P16" i="35"/>
  <c r="AA19" i="33"/>
  <c r="AA25" i="33"/>
  <c r="AB25" i="33"/>
  <c r="AB35" i="33"/>
  <c r="AA15" i="33"/>
  <c r="AA13" i="33"/>
  <c r="AA12" i="33"/>
  <c r="AA11" i="33"/>
  <c r="AA10" i="33"/>
  <c r="W15" i="33"/>
  <c r="S15" i="33"/>
  <c r="O25" i="33"/>
  <c r="O15" i="33"/>
  <c r="K15" i="33"/>
  <c r="G15" i="33"/>
  <c r="P35" i="33"/>
  <c r="W13" i="33"/>
  <c r="W12" i="33"/>
  <c r="W11" i="33"/>
  <c r="W10" i="33"/>
  <c r="S13" i="33"/>
  <c r="S12" i="33"/>
  <c r="S11" i="33"/>
  <c r="S10" i="33"/>
  <c r="O13" i="33"/>
  <c r="O12" i="33"/>
  <c r="O11" i="33"/>
  <c r="O10" i="33"/>
  <c r="K10" i="33"/>
  <c r="K13" i="33"/>
  <c r="K12" i="33"/>
  <c r="K11" i="33"/>
  <c r="G13" i="33"/>
  <c r="G12" i="33"/>
  <c r="G11" i="33"/>
  <c r="G10" i="33"/>
  <c r="H16" i="35"/>
  <c r="F16" i="35"/>
  <c r="D16" i="35"/>
  <c r="N16" i="35"/>
  <c r="L16" i="35"/>
  <c r="X35" i="33"/>
  <c r="X25" i="33"/>
  <c r="T35" i="33"/>
  <c r="T25" i="33"/>
  <c r="P25" i="33"/>
  <c r="L35" i="33"/>
  <c r="L25" i="33"/>
  <c r="I9" i="23"/>
  <c r="H35" i="33"/>
  <c r="H25" i="33"/>
  <c r="I25" i="23"/>
  <c r="I24" i="23"/>
  <c r="I23" i="23"/>
  <c r="I22" i="23"/>
  <c r="I21" i="23"/>
  <c r="I20" i="23"/>
  <c r="I19" i="23"/>
  <c r="I18" i="23"/>
  <c r="I15" i="23"/>
  <c r="I14" i="23"/>
  <c r="I13" i="23"/>
  <c r="I12" i="23"/>
  <c r="I11" i="23"/>
  <c r="I10" i="23"/>
  <c r="L28" i="32"/>
  <c r="I26" i="32"/>
  <c r="CM135" i="23" l="1"/>
  <c r="CK124" i="23"/>
  <c r="CK123" i="23"/>
  <c r="CK126" i="23" s="1"/>
  <c r="CK122" i="23"/>
  <c r="CH116" i="23"/>
  <c r="CH108" i="23"/>
  <c r="CH89" i="23"/>
  <c r="CH80" i="23"/>
  <c r="CH69" i="23"/>
  <c r="CH57" i="23"/>
  <c r="CH45" i="23"/>
  <c r="CH36" i="23"/>
  <c r="CH26" i="23"/>
  <c r="CH16" i="23"/>
  <c r="CK125" i="23" l="1"/>
  <c r="CK129" i="23" s="1"/>
  <c r="CL129" i="23" s="1"/>
  <c r="CH121" i="23"/>
  <c r="CH122" i="23" s="1"/>
  <c r="CH129" i="23" s="1"/>
  <c r="CH132" i="23" s="1"/>
  <c r="CH133" i="23" s="1"/>
  <c r="CI133" i="23" s="1"/>
  <c r="CK130" i="23" l="1"/>
  <c r="CL130" i="23" s="1"/>
  <c r="CK132" i="23"/>
  <c r="CK133" i="23" s="1"/>
  <c r="CL133" i="23" s="1"/>
  <c r="CJ135" i="23" s="1"/>
  <c r="CI129" i="23"/>
  <c r="CH130" i="23"/>
  <c r="CI130" i="23" s="1"/>
  <c r="CG135" i="23" l="1"/>
</calcChain>
</file>

<file path=xl/sharedStrings.xml><?xml version="1.0" encoding="utf-8"?>
<sst xmlns="http://schemas.openxmlformats.org/spreadsheetml/2006/main" count="4094" uniqueCount="575">
  <si>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</si>
  <si>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</si>
  <si>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</si>
  <si>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</si>
  <si>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</si>
  <si>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</si>
  <si>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</si>
  <si>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</si>
  <si>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</si>
  <si>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</si>
  <si>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</si>
  <si>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</si>
  <si>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</si>
  <si>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</si>
  <si>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</si>
  <si>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</si>
  <si>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</si>
  <si>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</si>
  <si>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</si>
  <si>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</si>
  <si>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</si>
  <si>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</si>
  <si>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</si>
  <si>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</si>
  <si>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</si>
  <si>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</si>
  <si>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</si>
  <si>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</si>
  <si>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</si>
  <si>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</si>
  <si>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</si>
  <si>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</si>
  <si>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</si>
  <si>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</si>
  <si>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</si>
  <si>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</si>
  <si>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</si>
  <si>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</si>
  <si>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</si>
  <si>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</si>
  <si>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</si>
  <si>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</si>
  <si>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</si>
  <si>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</si>
  <si>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</si>
  <si>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</si>
  <si>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</si>
  <si>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</si>
  <si>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</si>
  <si>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</si>
  <si>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</si>
  <si>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</si>
  <si>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</si>
  <si>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</si>
  <si>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</si>
  <si>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</si>
  <si>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</si>
  <si>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</si>
  <si>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</si>
  <si>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</si>
  <si>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</si>
  <si>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</si>
  <si>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</si>
  <si>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</si>
  <si>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</si>
  <si>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</si>
  <si>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PRESUPUESTO OFICIAL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</si>
  <si>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</si>
  <si>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</si>
  <si>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</si>
  <si>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</si>
  <si>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</si>
  <si>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</si>
  <si>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</si>
  <si>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</si>
  <si>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</si>
  <si>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</si>
  <si>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</si>
  <si>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</si>
  <si>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</si>
  <si>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</si>
  <si>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</si>
  <si>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</si>
  <si>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</si>
  <si>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</si>
  <si>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TOTAL PRESUPUESTO OFICIAL</t>
  </si>
  <si>
    <t>4.10</t>
  </si>
  <si>
    <t>UNIVERSIDAD DEL CAUCA</t>
  </si>
  <si>
    <t>TOTAL PROPUESTA ECONOMICA</t>
  </si>
  <si>
    <t>Firma Proponente</t>
  </si>
  <si>
    <t>ANEXO B. PROPUESTA TECNO-ECONOMICA</t>
  </si>
  <si>
    <t xml:space="preserve"> VrUnit. Ofertado</t>
  </si>
  <si>
    <t>≤ VrUnit. Oficial</t>
  </si>
  <si>
    <t>VALOR PROPUESTA PRESENTADA</t>
  </si>
  <si>
    <t>DIFERENCIA</t>
  </si>
  <si>
    <t>VrUnit. Ofertado ≤ VrUnit. Oficial</t>
  </si>
  <si>
    <t>CUMPLE (SI/NO)</t>
  </si>
  <si>
    <t>OK</t>
  </si>
  <si>
    <t>VALOR PROPUESTA CORREGIDA &lt;= PRESUPUESTO OFICIAL</t>
  </si>
  <si>
    <t>VALOR PROPUESTA CORREGIDA &gt;= 95% PRESUPUESTO OFICIAL</t>
  </si>
  <si>
    <t>CJ</t>
  </si>
  <si>
    <t>PROPONENTE</t>
  </si>
  <si>
    <t>OFICIAL</t>
  </si>
  <si>
    <t>VALOR TOTAL EJECUTADO (VTE)</t>
  </si>
  <si>
    <t>VTE1</t>
  </si>
  <si>
    <t>EXPERIENCIA ESPECIFICA</t>
  </si>
  <si>
    <t>VTE</t>
  </si>
  <si>
    <t>CONTRATO 1</t>
  </si>
  <si>
    <t>VALOR</t>
  </si>
  <si>
    <t>RUP</t>
  </si>
  <si>
    <t>AÑO DE TERMINACION</t>
  </si>
  <si>
    <t>% PARTICIPACION</t>
  </si>
  <si>
    <t>CONTRATO 2</t>
  </si>
  <si>
    <t>LICITACION No. 020-2017</t>
  </si>
  <si>
    <t>VALOR TOTAL EJECUTADO</t>
  </si>
  <si>
    <t>UNIVERSIDAD DEL CAUCA - VICERRECTORÍA ADMINISTRATIVA</t>
  </si>
  <si>
    <t xml:space="preserve">COMITÉ TÉCNICO ASESOR </t>
  </si>
  <si>
    <t xml:space="preserve">VERIFICACIÓN REQUISITOS TECNICOS HABILITANTES - PROPONENTES </t>
  </si>
  <si>
    <t>PROPONENTES</t>
  </si>
  <si>
    <t>REQUERIMIENTOS</t>
  </si>
  <si>
    <t>CUMPLE</t>
  </si>
  <si>
    <t>VALOR/ OBSERVACION</t>
  </si>
  <si>
    <t>EXPERIENCIA ESPECÍFICA</t>
  </si>
  <si>
    <t>NO</t>
  </si>
  <si>
    <t>SI</t>
  </si>
  <si>
    <t>N/A</t>
  </si>
  <si>
    <t>PERSONAL MÍNIMO REQUERIDO</t>
  </si>
  <si>
    <t>CONCEPTO</t>
  </si>
  <si>
    <t>NO HABIL</t>
  </si>
  <si>
    <t>HABIL</t>
  </si>
  <si>
    <t>ORIGINAL FIRMADO</t>
  </si>
  <si>
    <t>FRANCY LORENA OVIEDO</t>
  </si>
  <si>
    <t>CARLOS JULIO ZUÑIGA SANCHEZ</t>
  </si>
  <si>
    <t>Profesional Universitario</t>
  </si>
  <si>
    <t>CIELO PEREZ SOLANO</t>
  </si>
  <si>
    <t>Presidenta Junta de Licitaciones y Contratos</t>
  </si>
  <si>
    <t>Vicerrectora Administrativa</t>
  </si>
  <si>
    <t>PROPUESTA ECONOMICA</t>
  </si>
  <si>
    <t>Corrección Aritmetica</t>
  </si>
  <si>
    <t>LICITACIÓN PÚBLICA N° 020-2017</t>
  </si>
  <si>
    <t>OBJETO: 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</si>
  <si>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UNIVERSIDAD DEL CAUCA - VICERRECTORIA ADMINISTRATIVA</t>
  </si>
  <si>
    <t xml:space="preserve">COMITÉ TECNICO ASESOR </t>
  </si>
  <si>
    <t>CALIFICACIÓN  FACTOR CALIDAD</t>
  </si>
  <si>
    <t>ÍTEM</t>
  </si>
  <si>
    <t>PERSONAL MINIMO DEL PROCESO</t>
  </si>
  <si>
    <t>FACTOR CALIDAD</t>
  </si>
  <si>
    <t>PUNTAJE POR PERSONAL OFRECIDO PARA LA OBRA</t>
  </si>
  <si>
    <t>RESIDENTE DE OBRA</t>
  </si>
  <si>
    <t>TOTAL</t>
  </si>
  <si>
    <t>MAX</t>
  </si>
  <si>
    <t>CARLOS PALTA</t>
  </si>
  <si>
    <t>MARIA JOSE GONZALEZ CASAS</t>
  </si>
  <si>
    <t>FRANCISCO CASTRO</t>
  </si>
  <si>
    <t>ELIAZAR GIRALDO</t>
  </si>
  <si>
    <t>VICTOR GABRIEL PARRA JURADO</t>
  </si>
  <si>
    <t>LUIS FERNANDO POLANCO FLOREZ</t>
  </si>
  <si>
    <t>ING. CIVIL
FECHA EXP. 10-05-1984
DISPONIBILIDAD 50%</t>
  </si>
  <si>
    <t>ING. CIVIL
FECHA EXP. 22-10-1992
DISPONIBILIDAD 50%</t>
  </si>
  <si>
    <t>ING. CIVIL
FECHA EXP. 23-03-1999
DISPONIBILIDAD 50%</t>
  </si>
  <si>
    <t>ING. CIVIL
FECHA EXP. 01-12-1983
DISPONIBILIDAD 50%</t>
  </si>
  <si>
    <t>ING. CIVIL
FECHA EXP. 21-11-2002
DISPONIBILIDAD 50%</t>
  </si>
  <si>
    <t>ING. CIVIL
FECHA EXP. 30-08-1978
DISPONIBILIDAD 50%</t>
  </si>
  <si>
    <t>ING. CIVIL
FECHA EXP. 16-12-1978
DISPONIBILIDAD 100%</t>
  </si>
  <si>
    <t>ARQUITECTO
FECHA EXP. 03-02-2011
DISPONIBILIDAD 100%</t>
  </si>
  <si>
    <t>MAESTRO
FECHA EXP. 24-09-2009
DISPONIBILIDAD 100%</t>
  </si>
  <si>
    <t>ING. CIVIL
FECHA EXP. 21-09-1999
DISPONIBILIDAD 100%</t>
  </si>
  <si>
    <t>MAESTRO
FECHA EXP. 25-11-1996
DISPONIBILIDAD 100%</t>
  </si>
  <si>
    <t>ING. CIVIL
FECHA EXP. 16-05-1996
DISPONIBILIDAD 100%</t>
  </si>
  <si>
    <t>MAESTRO
FECHA EXP. 02-10-2015
DISPONIBILIDAD 100%</t>
  </si>
  <si>
    <t>ING. CIVIL
FECHA EXP. 16-06-1988
DISPONIBILIDAD 100%</t>
  </si>
  <si>
    <t>MAESTRO
FECHA EXP. 21-05-2009
DISPONIBILIDAD 100%</t>
  </si>
  <si>
    <t>ING. CIVIL
FECHA EXP. 03-07-1986
DISPONIBILIDAD 100%</t>
  </si>
  <si>
    <t>MAESTRO
FECHA EXP. 29-01-1997
DISPONIBILIDAD 100%</t>
  </si>
  <si>
    <t>MAESTRO
FECHA EXP. 115-08-1996
DISPONIBILIDAD 100%</t>
  </si>
  <si>
    <t>NO APORTA COPIA DE LOS CONTRATOS DE OBRA
EL CONTRATO No.1 ESTA REGISTRADO CON EL CODIGO UNSPSC 721214
EL CONTRATO No.2 ESTA REGISTRADO EN EL CODIGO UNSPSC 721214</t>
  </si>
  <si>
    <t>NO APORTA COPIA DE LOS CONTRATOS DE OBRA
EL CONTRATO No.1 ESTA REGISTRADO CON EL CODIGO UNSPSC 721215 - 721214
EL CONTRATO No.2 ESTA REGISTRADO EN EL CODIGO UNSPSC 721215 - 721214</t>
  </si>
  <si>
    <t>NO APORTA COPIA DE LOS CONTRATOS DE OBRA
EL CONTRATO No.1 ESTA REGISTRADO CON EL CODIGO UNSPSC 721214
EL CONTRATO No.2 ESTA REGISTRADO EN EL CODIGO UNSPSC 721214 - 721215</t>
  </si>
  <si>
    <t>LICITACIÓN PÚBLICA N° 021-2017</t>
  </si>
  <si>
    <t>MAURICIO CASTILLO</t>
  </si>
  <si>
    <t>YAMID FABIAN HANDAM</t>
  </si>
  <si>
    <t>PEDRO ANTONIO CAICEDO</t>
  </si>
  <si>
    <t>EDGAR FELIPE BONILLA</t>
  </si>
  <si>
    <t>JAIRO EDUARDO MUÑOZ LEDEZMA</t>
  </si>
  <si>
    <t>EDGAR FELIPE ACOSTA</t>
  </si>
  <si>
    <t>FELIPE ILLERA PACHECO</t>
  </si>
  <si>
    <t>CARLOS VALENCIA CARVAJAL</t>
  </si>
  <si>
    <t>AYRSON MOLINA NARVAEZ</t>
  </si>
  <si>
    <t>JUAN CARLOS MARTINEZ TEJADA</t>
  </si>
  <si>
    <t>DIEGO FERNANDO RUIZ MUÑOZ</t>
  </si>
  <si>
    <t>LUCRECIA MONTILLA ECHAVARRIA</t>
  </si>
  <si>
    <t>JUAN CARLOS MARTINEZ ERAZO</t>
  </si>
  <si>
    <t>TIRSON MARINO COSME</t>
  </si>
  <si>
    <t>EDWIN CARDENAS</t>
  </si>
  <si>
    <t>CONSORCIO NISA CAUCA</t>
  </si>
  <si>
    <t>JOSE ALFONSO GRIMALDO</t>
  </si>
  <si>
    <t>CLAUDIA ALEJANDRA ADRADA</t>
  </si>
  <si>
    <t>HECTOR URIEL CASAS ZUÑIGA</t>
  </si>
  <si>
    <t>JESUS HERNAN ZAMBRANO</t>
  </si>
  <si>
    <t>IVAN DARIO MUÑOZ DELGADO</t>
  </si>
  <si>
    <t>HAROLD ALBERTO MUÑOZ MUÑOZ</t>
  </si>
  <si>
    <t>CONSORCIO LUZ</t>
  </si>
  <si>
    <t xml:space="preserve">ASESORIA Y CONSULTORIA
RUTH MARIA ALBAN
</t>
  </si>
  <si>
    <t>MANUEL JURADO HERRERA</t>
  </si>
  <si>
    <t>ENUAR CAUSAYA MORALES</t>
  </si>
  <si>
    <t>NO APORTA COPIA DE LOS CONTRATOS DE OBRA.
EL CONTRATO No.1 DEL FORMULARIO DE EXPERIENCIA EXPECIFICA NO APORTO ACTA DE LIQUIDACION Y/O ACTA DE RECIBO FINAL
EL CONTRATO No.1 ESTA REGISTRADO CON EL CODIGO UNSPSC 721214
EL CONTRATO No.2 ESTA REGISTRADO EN EL CODIGO UNSPSC 721214</t>
  </si>
  <si>
    <t>30% VTE</t>
  </si>
  <si>
    <t>20% VTE</t>
  </si>
  <si>
    <t>2.1 - h)</t>
  </si>
  <si>
    <t>NO APORTA COPIA DEL CONTRATO DE OBRA, TAMPOCO APORTA ACTA DE LIQUIDACION Y/O ACTAS DE RECIBO FINAL
EL CONTRATO No.1 ESTA REGISTRADO CON EL CODIGO UNSPSC 721214</t>
  </si>
  <si>
    <t>NO APORTA COPIA DEL CONTRATO DE OBRA, TAMPOCO APORTA ACTA DE LIQUIDACION Y/O ACTAS DE RECIBO FINAL</t>
  </si>
  <si>
    <t>MAESTRO DE OBRA</t>
  </si>
  <si>
    <t>Carta de Compromiso 100%</t>
  </si>
  <si>
    <t>ING. CIVIL
FECHA EXP. 28-04-1992
DISPONIBILIDAD 50%</t>
  </si>
  <si>
    <t>MAESTRO
FECHA EXP. 26-09-2002
DISPONIBILIDAD 100%</t>
  </si>
  <si>
    <t>EL CONTRATO No.1 ESTA REGISTRADO CON EL CODIGO UNSPSC 721214-721215
EL CONTRATO No.2 ESTA REGISTRADO EN EL CODIGO UNSPSC 721214 - 721215</t>
  </si>
  <si>
    <t>ING. CIVIL
FECHA EXP. 22-10-2009
DISPONIBILIDAD 100%</t>
  </si>
  <si>
    <t>NO APORTA COPIA DEL CONTRATO DE OBRA</t>
  </si>
  <si>
    <t>ING. CIVIL
FECHA EXP. 1994
DISPONIBILIDAD 50%</t>
  </si>
  <si>
    <t>ING. CIVIL
FECHA EXP. 1987
DISPONIBILIDAD 100%</t>
  </si>
  <si>
    <t>MAESTRO
FECHA EXP. 2002
DISPONIBILIDAD 100%</t>
  </si>
  <si>
    <t>EL CONTRATO No.1 ESTA REGISTRADO CON EL CODIGO UNSPSC 721214</t>
  </si>
  <si>
    <t>ING. CIVIL
FECHA EXP. 1995
DISPONIBILIDAD 100%</t>
  </si>
  <si>
    <t>ING. CIVIL
FECHA EXP. 1996
DISPONIBILIDAD 50%</t>
  </si>
  <si>
    <t>EN EL CONTRATO No.2 DEL FORMULARIO DE EXPERIENCIA ESPECIFICA NO APORTO COPIA DEL CONTRATO</t>
  </si>
  <si>
    <t>ING. CIVIL
FECHA EXP. 1988
DISPONIBILIDAD 50%</t>
  </si>
  <si>
    <t>ING. CIVIL
FECHA EXP. 2006
DISPONIBILIDAD 100%</t>
  </si>
  <si>
    <t>MAESTRO
FECHA EXP. 2009
DISPONIBILIDAD 100%</t>
  </si>
  <si>
    <t>ING. CIVIL
FECHA EXP. 1985
DISPONIBILIDAD 50%</t>
  </si>
  <si>
    <t>ING. CIVIL
FECHA EXP. 1981
DISPONIBILIDAD 100%</t>
  </si>
  <si>
    <t>EL CONTRATO No.1 ESTA REGISTRADO CON EL CODIGO UNSPSC 721214
EL CONTRATO No.2 ESTA REGISTRADO EN EL CODIGO UNSPSC 721214</t>
  </si>
  <si>
    <t>EL CONTRATO No.2 DEL FORMULARIO DE EXPERIENCIA ESPECIFICA APORTA ACTA DE LIQUIDACION INCOMPLETA</t>
  </si>
  <si>
    <t>ING. CIVIL
FECHA EXP. 1990
DISPONIBILIDAD 50%</t>
  </si>
  <si>
    <t>ING. CIVIL
FECHA EXP. 2004
DISPONIBILIDAD 100%</t>
  </si>
  <si>
    <t>ING. CIVIL
FECHA EXP. 1992
DISPONIBILIDAD 50%</t>
  </si>
  <si>
    <t>ING. CIVIL
FECHA EXP. 1998
DISPONIBILIDAD 100%</t>
  </si>
  <si>
    <t>MAESTRO
FECHA EXP. 2000
DISPONIBILIDAD 100%</t>
  </si>
  <si>
    <t>ING. CIVIL
FECHA EXP. 2008
DISPONIBILIDAD 100%</t>
  </si>
  <si>
    <t>MAESTRO
FECHA EXP. 2004
DISPONIBILIDAD 100%</t>
  </si>
  <si>
    <t>EL CONTRATO No.2 NO ESTA REGISTRADO EN LOS CODIGOS UNSPSC REQUERIDOS</t>
  </si>
  <si>
    <t>EL CONTRATO No.1 ESTA REGISTRADO CON EL CODIGO UNSPSC 721214
NO APORTA COPIA DEL CONTRATO DE OBRA, TAMPOCO APORTA ACTA DE LIQUIDACION Y/O ACTAS DE RECIBO FINAL
EL CONTRATO No.2 NO ESTA REGISTRADO EN LOS CODIGOS UNSPSC REQUERIDOS</t>
  </si>
  <si>
    <t>ING. CIVIL
FECHA EXP. 1996
DISPONIBILIDAD 100%</t>
  </si>
  <si>
    <t>MAESTRO
FECHA EXP. 2006
DISPONIBILIDAD 100%</t>
  </si>
  <si>
    <t>ING. CIVIL
FECHA EXP. 1997
DISPONIBILIDAD 100%</t>
  </si>
  <si>
    <t>MAESTRO
FECHA EXP. 2010
DISPONIBILIDAD 100%</t>
  </si>
  <si>
    <t>NO APORTA COPIA DE LOS CONTRATOS DE OBRA
EL CONTRATO No.1 NO ESTA REGISTRADO EN EL CODIGO UNSPSC REQUERIDO
EL CONTRATO No.2 ESTA REGISTRADO EN EL CODIGO UNSPSC 721214 - 721215</t>
  </si>
  <si>
    <t>NO APORTA COPIA DEL CONTRATO DE OBRA
EL CONTRATO No.1 NO ESTA REGISTRADO EN EL CODIGO UNSPSC REQUERIDO</t>
  </si>
  <si>
    <t>NO APORTA COPIA DE LOS CONTRATOS DE OBRA
EL CONTRATO No.1 ESTA REGISTRADO EN EL CODIGO UNSPSC 721214 - 721215
EL CONTRATO No.2 ESTA REGISTRADO EN EL CODIGO UNSPSC 721214
NO APORTA ACTA DE LIQUIDACION Y/O ACTA DE RECIBO FINAL</t>
  </si>
  <si>
    <t>NO APORTA COPIA DEL CONTRATO DE OBRA
NO APORTA ACTA DE LIQUIDACION Y/O ACTA DE RECIBO FINAL</t>
  </si>
  <si>
    <t>ING. CIVIL
FECHA EXP. 1982
DISPONIBILIDAD 50%</t>
  </si>
  <si>
    <t>ING. CIVIL
FECHA EXP. 1984
DISPONIBILIDAD 100%</t>
  </si>
  <si>
    <t>NO APORTA COPIA DE LOS CONTRATOS DE OBRA
EL CONTRATO No.1 ESTA REGISTRADO EN EL CODIGO UNSPSC 721214
EL CONTRATO No.2 ESTA REGISTRADO EN EL CODIGO UNSPSC 721214</t>
  </si>
  <si>
    <t>ING. CIVIL
FECHA EXP. 1983
DISPONIBILIDAD 50%</t>
  </si>
  <si>
    <t>ING. CIVIL
FECHA EXP. 2000
DISPONIBILIDAD 100%</t>
  </si>
  <si>
    <t>MAESTRO
FECHA EXP. 1999
DISPONIBILIDAD 100%</t>
  </si>
  <si>
    <t>CONSORCIO UNICAUCA-SILVIA</t>
  </si>
  <si>
    <t>CONSORCIO UNICAUCA-SILVIA
EDGAR ARMANDO SALAZAR</t>
  </si>
  <si>
    <t>EL CONTRATO No.1 ESTA REGISTRADO EN EL CODIGO UNSPSC 721214 - 721215
EL CONTRATO No.2 ESTA REGISTRADO EN EL CODIGO UNSPSC 721214</t>
  </si>
  <si>
    <t>VTE2</t>
  </si>
  <si>
    <t>% PARTICIPACION (30%VTE)</t>
  </si>
  <si>
    <t>ING. CIVIL
FECHA EXP. 1989
DISPONIBILIDAD 100%</t>
  </si>
  <si>
    <t>MANUEL JULIAN OREJUELA RINCON</t>
  </si>
  <si>
    <t>EL CONTRATO No.1 ESTA REGISTRADO EN EL CODIGO UNSPSC 721214
EL CONTRATO No.2 ESTA REGISTRADO EN EL CODIGO UNSPSC 721214</t>
  </si>
  <si>
    <t>ING. CIVIL
FECHA EXP. 1984
DISPONIBILIDAD 50%</t>
  </si>
  <si>
    <t>ING. CIVIL
FECHA EXP. 2007
DISPONIBILIDAD 100%</t>
  </si>
  <si>
    <t>MAESTRO
FECHA EXP. 2003
DISPONIBILIDAD 100%</t>
  </si>
  <si>
    <t>CESAR AUGUSTO SARMIENTO SALAS</t>
  </si>
  <si>
    <t>NO APORTA COPIA DEL CONTRATO DE OBRA, TAMPOCO APORTA ACTA DE LIQUIDACION Y/O ACTAS DE RECIBO FINAL
NO APORTA CARTA CONSORCIAL</t>
  </si>
  <si>
    <t>NO APORTA COPIA DE LOS CONTRATOS DE OBRA, TAMPOCO APORTA ACTAS DE LIQUIDACION Y/O ACTAS DE RECIBO FINAL
EL CONTRATO No.1 ESTA REGISTRADO EN EL CODIGO UNSPSC 721214
EL CONTRATO No.2 ESTA REGISTRADO EN EL CODIGO UNSPSC 721214</t>
  </si>
  <si>
    <t>ING. CIVIL
FECHA EXP. 1983
DISPONIBILIDAD 100%</t>
  </si>
  <si>
    <t>MAESTRO
FECHA EXP. 1997
DISPONIBILIDAD 100%</t>
  </si>
  <si>
    <t>NO APORTA COPIA DE LOS CONTRATOS DE OBRA
EL CONTRATO No.1 ESTA REGISTRADO EN EL CODIGO UNSPSC 721214
EL CONTRATO No.2 ESTA REGISTRADO EN EL CODIGO UNSPSC 721214
NO APORTA ACTA DE LIQUIDACION Y/O ACTAS DE RECIBO FINA</t>
  </si>
  <si>
    <t>CONSORCIO OBRAS UNICAUCA 21</t>
  </si>
  <si>
    <t>EL CONTRATO No.1 ESTA REGISTRADO EN EL CODIGO UNSPSC 721214
EL CONTRATO No.2 ESTA REGISTRADO EN EL CODIGO UNSPSC 721214
NO APORTA COPIA DEL CONTRATO DE OBRA</t>
  </si>
  <si>
    <t>ING. CIVIL
FECHA EXP. 1986
DISPONIBILIDAD 50%</t>
  </si>
  <si>
    <t>ING. CIVIL
FECHA EXP. 2011
DISPONIBILIDAD 100%</t>
  </si>
  <si>
    <t>VALOR TOTAL EJECUTADO 
PO = $ 455.210.759</t>
  </si>
  <si>
    <t>EL CONTRATO NO ESTA REGISTRADO EN EL RUP</t>
  </si>
  <si>
    <t>LOS CONTRATOS RELACIONADOS EN EL FORMULARIO DE EXPERIENCIA ESPECIFICA NO ESTAN REGISTRADOS EN EL RUP</t>
  </si>
  <si>
    <t>ING. CIVIL
FECHA EXP. 1993
DISPONIBILIDAD 50%</t>
  </si>
  <si>
    <t>NO APORTA COPIA DE LOS CONTRATOS DE OBRA
EL CONTRATO No.1 ESTA REGISTRADO EN EL CODIGO UNSPSC 721214
EL CONTRATO No.2 ESTA REGISTRADO EN EL CODIGO UNSPSC 721214 - 721215</t>
  </si>
  <si>
    <t xml:space="preserve">EL CONTRATO No.1 ESTA REGISTRADO EN EL CODIGO UNSPSC 721214
NO APORTA CONTRATO DE OBRA Y EN EL ACTA DE LIQUIDACION NO ES POSIBLE VERIFICAR ACTIVIDADES
EL CONTRATO No.2 ESTA REGISTRADO EN EL CODIGO UNSPSC 721214
EL ACTA DE LIQUIDACION APORTADA NO ES LEGIBLE
</t>
  </si>
  <si>
    <t>EL ACTA DE LIQUIDACION APORTADA NO ES LEGIBLE</t>
  </si>
  <si>
    <t>ING. CIVIL
FECHA EXP. 2009
DISPONIBILIDAD 100%</t>
  </si>
  <si>
    <t>JOSE WILMER CHILITO</t>
  </si>
  <si>
    <t>OK S/C</t>
  </si>
  <si>
    <t>NO APORTA COPIA DEL CONTRATO DE OBRA
EL CONTRATO NO ESTA REGISTRADO EN EL CODIGO UNSPSC REQUERIDO</t>
  </si>
  <si>
    <t>MAESTRO
FECHA EXP. 2011
DISPONIBILIDAD 100%</t>
  </si>
  <si>
    <t>NO APORTA COPIA DE LOS CONTRATOS DE OBRA
EL CONTRATO No.1 NO ESTA REGISTRADO EN LOS CODIGOS UNSPSC REQUERIDOS
EL CONTRATO No.2 ESTA REGISTRADO EN EL CODIGO UNSPSC 721214 - 721215</t>
  </si>
  <si>
    <t xml:space="preserve">
NO APORTA COPIA DEL CONTRATO DE OBRA
EL CONTRATO No.1 ESTA REGISTRADO CON EL CODIGO UNSPSC 721214
</t>
  </si>
  <si>
    <t>MAESTRO
FECHA EXP. 1981
DISPONIBILIDAD 100%
TARJETA PROFESIONAL ILEGIBLE</t>
  </si>
  <si>
    <t>Cumplimineto del (30%) por ciento de la experiencia solicitada relacionada con el criterio VALOR TOTAL EJECUTADO VTE ($136.563.228) y verificación de participación de este aportante de mín 25%</t>
  </si>
  <si>
    <t>Cumplimiento de experiencia minima de los integrantes del proponente plural del 20% relacionada con el criterio de VALOR TOTAL EJECUTADO VTE ($91.042.152)</t>
  </si>
  <si>
    <r>
      <rPr>
        <b/>
        <sz val="12"/>
        <rFont val="Arial Narrow"/>
        <family val="2"/>
      </rPr>
      <t>Director de obra</t>
    </r>
    <r>
      <rPr>
        <sz val="12"/>
        <rFont val="Arial Narrow"/>
        <family val="2"/>
      </rPr>
      <t>: Un (1) ingeniero civil o arquitecto, con al menos diez (10) años de experiencia general, contados a partir de la expedición de la matricula profesional, con 50% de disponibilidad de tiempo, quien será el coordinador y responsable de cada una de las actividades y productos descritos en el presupuesto oficial.</t>
    </r>
  </si>
  <si>
    <r>
      <rPr>
        <b/>
        <sz val="12"/>
        <rFont val="Arial Narrow"/>
        <family val="2"/>
      </rPr>
      <t>Residente de Obra</t>
    </r>
    <r>
      <rPr>
        <sz val="12"/>
        <rFont val="Arial Narrow"/>
        <family val="2"/>
      </rPr>
      <t>. (1) ingeniero civil o arquitecto con al menos cinco (5) años de experiencia general, contados a partir de la expedición de la matricula profesional, con 100% de disponibilidad de tiempo.</t>
    </r>
  </si>
  <si>
    <r>
      <rPr>
        <b/>
        <sz val="12"/>
        <rFont val="Arial Narrow"/>
        <family val="2"/>
      </rPr>
      <t>Maestro de obra</t>
    </r>
    <r>
      <rPr>
        <sz val="12"/>
        <rFont val="Arial Narrow"/>
        <family val="2"/>
      </rPr>
      <t>. (1) maestro o técnico en construcción con al menos cinco (5) años de experiencia general, contados a partir de la expedición de la matrícula, con 100% de
disponibilidad de tiempo.</t>
    </r>
  </si>
  <si>
    <t>ING. CIVIL
FECHA EXP. 1995
NO PRESENTA DISPONIBILIDAD DEL PROFESIONAL</t>
  </si>
  <si>
    <t>ING. CIVIL
FECHA EXP. 1997
NO PRESENTA DISPONIBILIDAD DEL PROFESIONAL</t>
  </si>
  <si>
    <t>OBJETO: OBRA CIVIL PARA LA CONSTRUCCIÓN DE LA PLANTA PILOTO PROCESADORA DE SUBPRODUCTOS EN EL MUNICIPIO DE SILVIA CAUCA, CONFORME A LAS ESPECIFICACIONES TÉCNICAS DESCRITAS EN EL PRESUPUESTO DE OBRA.</t>
  </si>
  <si>
    <t>2.1 - g)</t>
  </si>
  <si>
    <t>EL CONTRATO No.1 ESTA REGISTRADO CON EL CODIGO UNSPSC 721214 - 721215
EL CONTRATO No.2 ESTA REGISTRADO EN EL CODIGO UNSPSC 721214</t>
  </si>
  <si>
    <t>NO APORTA COPIA DE LOS CONTRATOS DE OBRA
EL CONTRATO No.1 NO ESTA REGISTRADO EN NINGUNO DE LOS CODIGOS UNSPSC REQUERIDOS
EL CONTRATO No.2 ESTA REGISTRADO EN EL CODIGO UNSPSC 721214</t>
  </si>
  <si>
    <t>NO APORTA COPIA DE LOS CONTRATOS DE OBRA
EL CONTRATO No.1 ESTA REGISTRADO CON EL CODIGO UNSPSC 721214 - 721215
EL CONTRATO No.2 ESTA REGISTRADO EN EL CODIGO UNSPSC 721214 - 721215</t>
  </si>
  <si>
    <t>EL CONTRATO No.1 ESTA REGISTRADO CON EL CODIGO UNSPSC 721214
EL CONTRATO No.2 ESTA REGISTRADO CON EL CODIGO UNSPSC 721214
NO APORTO COPIA DEL CONTRATO</t>
  </si>
  <si>
    <t>EL CONTRATO No.1 ESTA REGISTRADO CON EL CODIGO UNSPSC 721214
EL CONTRATO No.2 ESTA REGISTRADO EN EL CODIGO UNSPSC 721214
APORTA ACTA DE LIQUIDACION INCOMPLETA</t>
  </si>
  <si>
    <t>EXPERIENCIA ESPECIFICA
1) MÁXIMO dos (02) contratos de obra de edificaciones no residenciales, cuya sumatoria sea igual o mayor al presupuesto oficial.
2) Actas de liquidación y/o Actas de recibo final de los contratos aportados en las que sea posible verificar las  actividades objeto del presente proceso requerido por la Universidad.
Cada contrato que el proponente aporte como experiencia específica debe estar registrado en el RUP y entre todos se debe cumplir con el registro de los códigos UNSPSC exigidos en el numeral 2.1 literal (e) del presente pliego de condiciones.  721214 - 721215</t>
  </si>
  <si>
    <t>ING. CIVIL
FECHA EXP. 2002
DISPONIBILIDAD 50%</t>
  </si>
  <si>
    <t>ING. CIVIL
FECHA EXP. 2003
DISPONIBILIDAD 100%</t>
  </si>
  <si>
    <t>NO OK</t>
  </si>
  <si>
    <t>NO APORTA COPIA DEL CONTRATO DE OBRA Y EN EL ACTA DE LIQUIDACION NO ES POSIBLE VERIFICAR ACTIVIDADES</t>
  </si>
  <si>
    <t>NO APORTA COPIA DE LOS CONTRATOS DE OBRA
EL CONTRATO No.1 ESTA REGISTRADO CON EL CODIGO UNSPSC 721214 - 721215
EL CONTRATO No.2 ESTA REGISTRADO EN EL CODIGO UNSPSC 721214</t>
  </si>
  <si>
    <t>ASESORIA CONSULTORIA Y GESTION COLOMBIA</t>
  </si>
  <si>
    <t>EN EL ACTA DE LIQUIDACION APORTADA NO ES POSIBLE DETERMINAR LAS ACTIVIDADES FINALMENTE EJECUTADAS</t>
  </si>
  <si>
    <t>APORTA RUP DE UNA PERSONA DIFERENTE AL OFERENTE, POR LO TANTO NO ES POSIBLE DETERMINAR SI EL CONTRATO ESTA REGISTRADO EN EL RUP Y EN LOS CODIGOS UNSPSC REQUERIDOS</t>
  </si>
  <si>
    <t>APORTA RUP DE UNA PERSONA DIFERENTE AL OFERENTE, POR LO TANTO NO ES POSIBLE DETERMINAR SI LOS CONTRATOS ESTAN REGISTRADOS EN EL RUP Y EN LOS CODIGOS UNSPSC REQUERIDOS</t>
  </si>
  <si>
    <t>APORTA RUP DE UNA PERSONA DIFERENTE AL OFERENTE, POR LO TANTO NO ES POSIBLE DETERMINAR SI LOS CONTRATOS ESTAN REGISTRADOS EN EL RUP Y EN LOS CODIGOS UNSPSC REQUERIDOS
EL CONTRATO No.2 EN EL ACTA DE LIQUIDACION APORTADA NO ES POSIBLE DETERMINAR LAS ACTIVIDADES FINALMENTE EJECUTADAS</t>
  </si>
  <si>
    <t>ING. CIVIL
FECHA EXP. 2000
DISPONIBILIDAD 50%</t>
  </si>
  <si>
    <t>MAESTRO
FECHA EXP. 2001
DISPONIBILIDAD 100%</t>
  </si>
  <si>
    <t>ING. CIVIL
FECHA EXP. 2004
DISPONIBILIDAD 50%</t>
  </si>
  <si>
    <t>ING. CIVIL
FECHA EXP. 1999
DISPONIBILIDAD 100%</t>
  </si>
  <si>
    <t xml:space="preserve">ASESORIA CONSULTORIA Y GESTION COLOMBIA
</t>
  </si>
  <si>
    <t>Profesional Especializado</t>
  </si>
  <si>
    <t>VICTOR HUGO RODRIGUEZ</t>
  </si>
  <si>
    <t>VICERRECTORIA ADMINISTRATIVA</t>
  </si>
  <si>
    <t>CAMPAMENTO TABLA    60 M2</t>
  </si>
  <si>
    <t>PROTECCION MALLA FIBRA TEJIDA</t>
  </si>
  <si>
    <t>INSTALACION PROVISIONAL ACUEDUCTO</t>
  </si>
  <si>
    <t>RELLENO MATERIAL IN SITU</t>
  </si>
  <si>
    <t>LOCALIZACION-REPLANTEO OBRA</t>
  </si>
  <si>
    <t>INSTALACION PROVISIONAL ENERGIA</t>
  </si>
  <si>
    <t>SUBTOTAL PRELIMINARES</t>
  </si>
  <si>
    <t>ML</t>
  </si>
  <si>
    <t>MES</t>
  </si>
  <si>
    <t>EXPLANACION DEL LOTE INCLUYE BOTE Y DESCAPOTE, VOLUMEN CON ABUNDAMIENTO</t>
  </si>
  <si>
    <t>CIMENTACION</t>
  </si>
  <si>
    <t>EXCAVACION TIERRA A MANO</t>
  </si>
  <si>
    <t>RETIRO ESCOMBROS MANUAL-VOLQUETA &lt;=10KM,</t>
  </si>
  <si>
    <t>SOLADO ESPESOR E=0,05M 2500 PSI 210 MPA</t>
  </si>
  <si>
    <t xml:space="preserve">ZAPATA Z1 TIPO SILLA 2*1.2*0.7 M CONCRETO 3000 PSI INC:FORMALETA </t>
  </si>
  <si>
    <t>ZAPATA  Z2 EN L DE 0.4X0.40 MCONCRETO 3000 PSI  NC:FORMALETA</t>
  </si>
  <si>
    <t>ZAPATA  Z3 EN T INVERTIDA DE 1*0.4 M CONCRETO 3000 PSI. INC:FORMALETA</t>
  </si>
  <si>
    <t>ZAPATA Z4 DE 0.15X0.30 MINCLUYE FORMALETA</t>
  </si>
  <si>
    <t>ACERO REFUERZO FLEJADO  60000 PSI 420Mpa CIMENTACION</t>
  </si>
  <si>
    <t>KLS</t>
  </si>
  <si>
    <t>SUBTOTAL CIMENTACION</t>
  </si>
  <si>
    <t>PRELIMINARES</t>
  </si>
  <si>
    <t>RED ALCANTARILLADO SANITARIO-PLUVIAL</t>
  </si>
  <si>
    <t>CAJA INSPECCION  70x 70 CM    [CONCRETO]</t>
  </si>
  <si>
    <t>POZO DE ABSORCION EN LADRILLO</t>
  </si>
  <si>
    <t>FILTRO ASCENDENTE CONCRETO  3.100 PSI</t>
  </si>
  <si>
    <t>TANQUE SEPTICO CONCRETO  3.100 PSI</t>
  </si>
  <si>
    <t>LECHO SECADO LODOS CONCRETO  3.100 PSI</t>
  </si>
  <si>
    <t>TRAMPA GRASAS CONCRETO  3.100 PSI</t>
  </si>
  <si>
    <t>CANAL  AGUAS LLUVIASCONCRETO INCLUYE REJILLA</t>
  </si>
  <si>
    <t>CANALETA DESAGUE  DE 2.5*0.25 MCONCRETO INCLUYE REJILLA</t>
  </si>
  <si>
    <t>SUBTOTAL RED ALCANTARILLADO SANITARIO-PLUVIAL</t>
  </si>
  <si>
    <t>INSTALACIONES HIDROSANITARIAS</t>
  </si>
  <si>
    <t>TUBERIA PVC  4     SANITARIA</t>
  </si>
  <si>
    <t>PUNTO SANITARIO PVC 2"</t>
  </si>
  <si>
    <t>PTO</t>
  </si>
  <si>
    <t>PUNTO SANITARIO PVC 3</t>
  </si>
  <si>
    <t>PUNTO SANITARIO PVC 4"</t>
  </si>
  <si>
    <t>EXCAVACION  A MANO</t>
  </si>
  <si>
    <t>RELLENO MATERIAL SITIO COMPACATDO-RANA</t>
  </si>
  <si>
    <t>SUBTOTAL INSTALACIONES HIDROSANITARIAS</t>
  </si>
  <si>
    <t>ESTRUCTURA</t>
  </si>
  <si>
    <t>COLUMNA DE 0.3X0.30 M CONCRETO 3000 PSI</t>
  </si>
  <si>
    <t>COLUMNA  DE 0.4X0.50MCONCRETO 3000 PSI</t>
  </si>
  <si>
    <t>VIGA CONCRETO 0.15X0.40 N+3.00M  3000 PSI</t>
  </si>
  <si>
    <t>VIGA CONCRETO  0.3X030  N+7.80M 3000 PSI</t>
  </si>
  <si>
    <t>CINTA  AMARRE  MURO  15X15 CM</t>
  </si>
  <si>
    <t>COLUMNETAS MURO  15X30 CM</t>
  </si>
  <si>
    <t>MURO CONCRETO E=0.20-0.25 M CONTENCION INC IMPEMEABILIZANTE</t>
  </si>
  <si>
    <t>ACERO REFUERZO FLEJADO  60000 PSI 420Mpa ESTRUCTURA</t>
  </si>
  <si>
    <t>RAMPA EN CONCRETO</t>
  </si>
  <si>
    <t>GRADAS CONCRETO 3000 PSI</t>
  </si>
  <si>
    <t>SUBTOTAL ESTRUCTURA</t>
  </si>
  <si>
    <t>MAMPOSTERIA Y PAÑETES</t>
  </si>
  <si>
    <t>MURO LAD,SOGA  LIMPIO 2C</t>
  </si>
  <si>
    <t>SUBTOTAL MAMPOSTERIA Y PAÑETES</t>
  </si>
  <si>
    <t>CUBIERTA Y CIELO FALSOS</t>
  </si>
  <si>
    <t>TEJA ASBESTO CEMENTO</t>
  </si>
  <si>
    <t>TENSOR ESTR,VARILLA DIAMETRO 1/2"</t>
  </si>
  <si>
    <t>CANECILLO LAMINA PLYCEM</t>
  </si>
  <si>
    <t>CABALLETE TEJA ASBESTO CEMENTO VENTILAC.</t>
  </si>
  <si>
    <t>ESTRUCTURA METALICA  CUBIERTA</t>
  </si>
  <si>
    <t>PERFIL CAJON 2C 160X60X20- 1.2 MM</t>
  </si>
  <si>
    <t>CANAL LAMINA GALVANIZADA</t>
  </si>
  <si>
    <t>SUBTOTAL CUBIERTA Y CIELO FALSOS</t>
  </si>
  <si>
    <t>PISOS Y ENCHAPES</t>
  </si>
  <si>
    <t>ENCHAPE CERAMICA PISOS 20x30 CORONA 1 CALIDAD EN PISO</t>
  </si>
  <si>
    <t>REPELLO MURO       1:4</t>
  </si>
  <si>
    <t>ALISTADO PISO              4 CM</t>
  </si>
  <si>
    <t>ENCHAPE CERAMICA MUROS 20x30 CORONA 1 CALIDAD EN PARED</t>
  </si>
  <si>
    <t>ENCHAPE CERAMICA PISO OFICINA 20x30 CORONA 1 CALIDAD EN PISOS</t>
  </si>
  <si>
    <t>CONTRAPISO CONCRETO  E= 7CM     2,500Psi INC MALLA ELECTROSOLDADA</t>
  </si>
  <si>
    <t>PISO I NTERIOR PLANTA  CONCRETO  E= 15CM     3000Psi INC MALLA</t>
  </si>
  <si>
    <t>GUARDAESCOBA CERAMICA</t>
  </si>
  <si>
    <t>BALDOSA GRANO # 2-3 30-35x30-35 CONMARMOL</t>
  </si>
  <si>
    <t>SUBTOTAL PISOS Y ENCHAPES</t>
  </si>
  <si>
    <t>CARPINTERIA METALICA Y/O MADERA</t>
  </si>
  <si>
    <t>VENTANA ALUMINIO 0.9X1.0 M</t>
  </si>
  <si>
    <t>VENTANA ALUM,FIJA   DE 3X0.80M</t>
  </si>
  <si>
    <t>PTA.LAMINA CORTINA ENROL.CAL.18DE 3.5X3.0 M</t>
  </si>
  <si>
    <t>PTA.LAMINA CORTINA ENROL.CAL.18 DE 2X3.0 M</t>
  </si>
  <si>
    <t>PTA.LAMINA CORTINA ENROL.CAL.18 DE 3.0X3.0 M</t>
  </si>
  <si>
    <t>PUERTA LAM.LLEN</t>
  </si>
  <si>
    <t>MARCO LAM. 0.70-1.0 M CAL.20</t>
  </si>
  <si>
    <t>SUBTOTAL CARPINTERIA METALICA Y/O MADERA</t>
  </si>
  <si>
    <t>INSTALACIONES ELECTRICAS</t>
  </si>
  <si>
    <t>ENTUBADO  INSTALACIONES ELECTRICAS PLANTA PILOTO CONCENTRADOS</t>
  </si>
  <si>
    <t>GBL</t>
  </si>
  <si>
    <t>SUBTOTAL INSTALACIONES ELECTRICAS</t>
  </si>
  <si>
    <t>INSTALACIONES HIDRAULICAS</t>
  </si>
  <si>
    <t>TUBERIA PVC    1" INCLUYE EXCAVACION Y RELLENO</t>
  </si>
  <si>
    <t>SUMINISTRO E INSTALACION LLAVE DE PASO  3/4"</t>
  </si>
  <si>
    <t>SUMINISTRO E INSTALACION LLAVE DE PASO  1"</t>
  </si>
  <si>
    <t>PUNTO AGUA FRIA      1/2" L PROM = 3 MT</t>
  </si>
  <si>
    <t>TUBERIA  PVC 3/4" INCLUYE EXCAVACION Y RELLENO</t>
  </si>
  <si>
    <t>TANQUE AGUA  500 LTS EN PLASTICO</t>
  </si>
  <si>
    <t>SUBTOTAL INSTALACIONES HIDRAULICAS</t>
  </si>
  <si>
    <t>APARATOS SANITARIOS</t>
  </si>
  <si>
    <t>LAVAMANOS SOBREPONER NOVA</t>
  </si>
  <si>
    <t>SANITARIO</t>
  </si>
  <si>
    <t>LLAVE TERMINAL CROMADA  1/2  PESADA</t>
  </si>
  <si>
    <t>INCRUST,CERAMICA</t>
  </si>
  <si>
    <t>JGO</t>
  </si>
  <si>
    <t>LAVAPLATOS A.INOX. 50X100CM ESCURRIDERO</t>
  </si>
  <si>
    <t>LAVADERO PREF.GRANITO PULIDO  100X 60CM</t>
  </si>
  <si>
    <t>SUBTOTAL APARATOS SANITARIOS</t>
  </si>
  <si>
    <t>CERRAJERIA-CERRADURAS</t>
  </si>
  <si>
    <t>CERRADURA PUERTAS</t>
  </si>
  <si>
    <t>SUBTOTAL CERRAJERIA-CERRADURAS</t>
  </si>
  <si>
    <t>EXTERIORES</t>
  </si>
  <si>
    <t>PISO EXTERIOR PLANTA CONCRETO  E= 10CM     3000Psi</t>
  </si>
  <si>
    <t>ANDEN CONCRETO 10CM 2500 PSI</t>
  </si>
  <si>
    <t>SARDINEL EN CONCRETO</t>
  </si>
  <si>
    <t>SUBTOTAL EXTERIORES</t>
  </si>
  <si>
    <t>LIMPIEZA</t>
  </si>
  <si>
    <t>LIMPIEZA GENERAL</t>
  </si>
  <si>
    <t>SUBTOTAL LIMPIEZA</t>
  </si>
  <si>
    <t xml:space="preserve">COMITÉ FINANCIERO ASESOR </t>
  </si>
  <si>
    <t xml:space="preserve">VERIFICACIÓN REQUISITOS FINANCIEROS - PROPONENTES </t>
  </si>
  <si>
    <t>OBJETO: OBRA CIVIL PARA LA CONSTRUCCIÓN DE LA PLANTA PILOTO PROCESADORA DE SUBPRODUCTOS EN EL
MUNICIPIO DE SILVIA CAUCA, CONFORME A LAS ESPECIFICACIONES TÉCNICAS DESCRITAS EN EL
PRESUPUESTO DE OBRA.</t>
  </si>
  <si>
    <t>CARLOS ALBERTO  PALTA</t>
  </si>
  <si>
    <t>JOSE FRANCISCO CASTRO GUERRERO</t>
  </si>
  <si>
    <t>ELIAZAR GIRALDO FAJURI</t>
  </si>
  <si>
    <t>MAURICIO CASTILLO ESCOBEDO</t>
  </si>
  <si>
    <t>YAMID FABIAN HANDANN GONZALEZ</t>
  </si>
  <si>
    <t>PEDRO ANTONIO CAICEDO JIMENEZ</t>
  </si>
  <si>
    <t>EDGAR FELIPE BONILLA ORDOÑEZ</t>
  </si>
  <si>
    <t>JUAN CARLOS VALENCIA CARVAJAL</t>
  </si>
  <si>
    <t>AYRSON HERNAN MOLINA NARVAEZ</t>
  </si>
  <si>
    <t>EDWIN CARDENAS SCHENEEMAN</t>
  </si>
  <si>
    <t>JOSE ALFONSO GRIMALDO CAMAYO</t>
  </si>
  <si>
    <t>CLAUDIA ALEJANDRA ADRADA ERAZO</t>
  </si>
  <si>
    <t>JESUS HERNAN ZAMBRANO SOLARTE</t>
  </si>
  <si>
    <t>JOSE WILMER CHILITO RIVADENEIRA</t>
  </si>
  <si>
    <t>REQUISITOS DE CAPACIDAD FINANCIERA</t>
  </si>
  <si>
    <t>CAPITAL DE TRABAJO &gt;= 100%PO
PO= $455.210.759</t>
  </si>
  <si>
    <t>NINGUNA</t>
  </si>
  <si>
    <t>APORTA RUP DE UNA PERSONA DIFERENTE AL OFERENTE, POR LO TANTO NO ES POSIBLE DETERMINAR LOS INDICES FINANCIEROS EXIGIDOS EN EL PRESENTE PROCESO</t>
  </si>
  <si>
    <t>ÍNDICE DE LIQUIDEZ &gt;= 1,2</t>
  </si>
  <si>
    <t>NIVEL DE ENDEUDAMIENTO &lt; 60%</t>
  </si>
  <si>
    <t>RAZÓN DE COBERTURA DE INTERESES &gt; 1</t>
  </si>
  <si>
    <t>REQUISITOS POR EXPERIENCIA</t>
  </si>
  <si>
    <t>4,6,1</t>
  </si>
  <si>
    <t>Máximo SEIS contratos mayor o igual al presupuesto oficial (VTE) PO= 8,634,189,187</t>
  </si>
  <si>
    <t>SI, FOLIOS 60-78</t>
  </si>
  <si>
    <t>SI, FOLIOS 229-259</t>
  </si>
  <si>
    <t>SI, FOLIOS 94-109</t>
  </si>
  <si>
    <t>SI, FOLIOS 102-134</t>
  </si>
  <si>
    <r>
      <t xml:space="preserve">FOLIOS 165-261. </t>
    </r>
    <r>
      <rPr>
        <b/>
        <sz val="10"/>
        <color rgb="FFFF0000"/>
        <rFont val="Arial Narrow"/>
        <family val="2"/>
      </rPr>
      <t xml:space="preserve">ACTA DE LIQUIDACIÓN CTTO No. 3 INCOMPLETA </t>
    </r>
  </si>
  <si>
    <t>Promedio de facturacion mensual  PO mensual = 719,515,766</t>
  </si>
  <si>
    <t>Cumplimiento del 20% del presupiesto oficial de los integrantes del proponente plural = 1726,837,837  (VTE)</t>
  </si>
  <si>
    <t>Cumplimineto del (30%) por ciento de la experiencia solicitada relacionada con los criterios de PROMEDIO DE FACTURACIÓN MENSUAL Y VALOR TOTAL EJECUTADO y verificación de participación de este aportante de mín 25%</t>
  </si>
  <si>
    <t>OBSERVACIÓN</t>
  </si>
  <si>
    <t>NO ESTA INSCRITO EL CTTO 4 EN EL RUP</t>
  </si>
  <si>
    <t>IDONEIDAD PROFESIONAL</t>
  </si>
  <si>
    <t>FOLIO 3-4</t>
  </si>
  <si>
    <t>SI, FOLIO 261-262</t>
  </si>
  <si>
    <t>SI, FOLIOS 9-10</t>
  </si>
  <si>
    <t>SI, FOLIO 5</t>
  </si>
  <si>
    <t>SI, FOLIO 4-5</t>
  </si>
  <si>
    <t>Director de Obra &gt; 10 Años, Posgrado en vías, pavimentos , y Experiencia Específica en dirección de obras viales</t>
  </si>
  <si>
    <t>SI, FOLIOS 88-121</t>
  </si>
  <si>
    <t>NO, FOLIOS 266-303</t>
  </si>
  <si>
    <t>CERT PRESENTAN INCONSISTENCIAS</t>
  </si>
  <si>
    <t>SI, FOLIOS 110-125</t>
  </si>
  <si>
    <t>FOLIOS 137-164</t>
  </si>
  <si>
    <t>SI, FOLIOS 242-259</t>
  </si>
  <si>
    <t>Residente de Obra  &gt; 5 Años y Experiencia Específica en residencia de obras viales</t>
  </si>
  <si>
    <t>NO, FOLIOS 122-167</t>
  </si>
  <si>
    <t>NO PRESENTA COPNIA</t>
  </si>
  <si>
    <t>SI, FOLIOS 306-334</t>
  </si>
  <si>
    <t>SI, FOLIOS 126-139</t>
  </si>
  <si>
    <t>FOLIOS 166-199</t>
  </si>
  <si>
    <t>SI, FOLIOS 260-281</t>
  </si>
  <si>
    <t>Maestro de obra  &gt; 3  Años y Experiencia Específica en obras viales</t>
  </si>
  <si>
    <t>SI, FOLIOS 168-181</t>
  </si>
  <si>
    <t>SI, FOLIOS 336-339</t>
  </si>
  <si>
    <t>SI, FOLIOS 140-148</t>
  </si>
  <si>
    <t>SI, FOLIOS 201-213</t>
  </si>
  <si>
    <t>SI, FOLIOS 282-307</t>
  </si>
  <si>
    <t>OTROS</t>
  </si>
  <si>
    <t>NO PRESENTA PRECIO DE LOCALIZACION Y REPLANTEO</t>
  </si>
  <si>
    <t>NO FIRMA LA PROPUESTA ECONOMICA</t>
  </si>
  <si>
    <t>FOLIO 160</t>
  </si>
  <si>
    <t>MIPYMES</t>
  </si>
  <si>
    <t>FOLIO 218</t>
  </si>
  <si>
    <t>MIPYME</t>
  </si>
  <si>
    <t>FOLIOS 309</t>
  </si>
  <si>
    <t>JOSE REYMIR OJEDA OJEDA</t>
  </si>
  <si>
    <t>PORCENTAJE DE CORRECCION &lt;= 0.1%</t>
  </si>
  <si>
    <t xml:space="preserve"> </t>
  </si>
  <si>
    <t>VrUnit. Ofertado &gt; VrUnit. Oficial</t>
  </si>
  <si>
    <t>1. NO ESPECIFICA EL VALOR DE LA ADMINISTRACION
2. EL VALOR QUE OFERTA EN LOS COSTOS INDIRECTOS ES SUPERIOR AL DEL PRESUPUESTO OFICIAL
3. LOS PORCENTAJES DEL AIU NO SON COINCIDENTES CON LOS VALORES EN PESOS</t>
  </si>
  <si>
    <t>EL VALOR DEL AIU ES MAYOR AL DEL PRESUPUESTO OFICIAL</t>
  </si>
  <si>
    <t xml:space="preserve">VERIFICACIÓN REQUISITOS JURIDICOS HABILITANTES - PROPONENTES </t>
  </si>
  <si>
    <t>ELEAZAR GIRALDO</t>
  </si>
  <si>
    <t>YAMIL FABIAN HANDAM</t>
  </si>
  <si>
    <t>MANUEL JULIAN OREJUELA</t>
  </si>
  <si>
    <t>CONSORCIO UNICAUCA SILVIA</t>
  </si>
  <si>
    <t>CESAR AUGUSTO SARMIENTO SALAZAR</t>
  </si>
  <si>
    <t>CONSORCIO OBRAS UNICAUCA</t>
  </si>
  <si>
    <t>WILMER CHILITO</t>
  </si>
  <si>
    <t xml:space="preserve">ASESORIA, CONSULTORIA &amp; GESTION COLOMBIA S.A.S:
RUTH MARIA ALBAN
</t>
  </si>
  <si>
    <t>OBSERVACION</t>
  </si>
  <si>
    <t>REQUISITOS DE CAPACIDAD JURIDICA</t>
  </si>
  <si>
    <t>2.1 a)</t>
  </si>
  <si>
    <t>CARTA DE PRESENTACIÓN</t>
  </si>
  <si>
    <t>Modifica la carta de presentacion de la oferta</t>
  </si>
  <si>
    <t>si</t>
  </si>
  <si>
    <t>2.1 b)</t>
  </si>
  <si>
    <t>GARANTÍA DE SERIEDAD DE LA PROPUESTA</t>
  </si>
  <si>
    <t>2.1 c)</t>
  </si>
  <si>
    <t>TARJETA PROFESIONAL</t>
  </si>
  <si>
    <t>Tarjeta profesional ilegible</t>
  </si>
  <si>
    <t>VIGENCIA TARJETA PROFESIONAL</t>
  </si>
  <si>
    <t>CERTIFICADO DE EXISTENCIA Y REPRESENTACIÓN LEGAL, CON FECHA DE EXPEDICIÓN NO MAYOR A 1 MES  - CÉDULA DE CIUDADANÍA PER. NATURAL, COPIA TARJETA PROFESIONAL Y VIGENCIA</t>
  </si>
  <si>
    <t>AUTORIZACIÓN PARA PRESENTAR LA OFERTA</t>
  </si>
  <si>
    <t>2.1 d)</t>
  </si>
  <si>
    <t>FOTOCOPIA DE LA CÉDULA DE CIUDADANÍA</t>
  </si>
  <si>
    <t>2.1 e)</t>
  </si>
  <si>
    <t>MATRIZ DE RIESGOS</t>
  </si>
  <si>
    <t>No aporta matriz de riesgo</t>
  </si>
  <si>
    <t>No aporta paz y salvo</t>
  </si>
  <si>
    <t>2.1 f)</t>
  </si>
  <si>
    <t>CERTIFICADO DE INSCRIPCIÓN EN EL REGISTRO ÚNICO DE PROPONENTES, CON FECHA DE EXPEDICIÓN NO MAYOR A 1 MES.  CONSTRUCTOR</t>
  </si>
  <si>
    <t>En el RUP,  clasificación de bienes y servicios, no esta registrado en el codigo 721215.</t>
  </si>
  <si>
    <t>Aporta R.U.P. de una persona diferente al oferente</t>
  </si>
  <si>
    <t>2.1 g)</t>
  </si>
  <si>
    <t>PERSONAL MINIMO - DIRECTOR DE OBRA</t>
  </si>
  <si>
    <t>No establece disponbilidad de tiempo del director de obra.</t>
  </si>
  <si>
    <t>PERSONAL MINIMO - RESIDENTE DE OBRA</t>
  </si>
  <si>
    <t>PERSONAL MINIMO - MAESTRO DE OBRA</t>
  </si>
  <si>
    <t xml:space="preserve">MAESTRO
FECHA EXP. 02-10-2015/ la experiencia general mínima cinco (5) años
</t>
  </si>
  <si>
    <t>2.1 h)</t>
  </si>
  <si>
    <t>CARTA DE ACEPTACIÓN DEL PRESUPUESTO OFICIAL</t>
  </si>
  <si>
    <t>No firma la carta de aceptacion del presupuesto</t>
  </si>
  <si>
    <t>2.1 i)</t>
  </si>
  <si>
    <t xml:space="preserve">NIT. O REGISTRO ÚNICO TRIBUTARIO DEL OFERENTE </t>
  </si>
  <si>
    <t>R.U.T. con fecha de expedición  anterior al 2013.</t>
  </si>
  <si>
    <t>R.U.T. no legible</t>
  </si>
  <si>
    <t>2.1 j)</t>
  </si>
  <si>
    <t>CERTIFICACIÓN DEL PAGO DE PARAFISCALES Y APORTES AL SISTEMA DE SEGURIDAD SOCIAL.</t>
  </si>
  <si>
    <t>No firma la certificacion</t>
  </si>
  <si>
    <t>La certificacion no cumple con lo exigido en el pliego</t>
  </si>
  <si>
    <t>2.1 k)</t>
  </si>
  <si>
    <t>COMPROMISO DE TRANSPARENCIA ANEXO J</t>
  </si>
  <si>
    <t>2.1 l)</t>
  </si>
  <si>
    <t>PAZ Y SALVO UNIVERSITARIO</t>
  </si>
  <si>
    <t>Aporta recibo de pago</t>
  </si>
  <si>
    <t>No aporta paz y salvos</t>
  </si>
  <si>
    <t>Coordinadora Grupo de Apoyo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</si>
</sst>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_-;\-* #,##0.00\ _€_-;_-* &quot;-&quot;??\ _€_-;_-@_-"/>
    <numFmt numFmtId="164" formatCode="_-* #,##0_-;\-* #,##0_-;_-* &quot;-&quot;_-;_-@_-"/>
    <numFmt numFmtId="165" formatCode="&quot;$&quot;\ #,##0_);[Red]\(&quot;$&quot;\ #,##0\)"/>
    <numFmt numFmtId="166" formatCode="_-&quot;$&quot;* #,##0_-;\-&quot;$&quot;* #,##0_-;_-&quot;$&quot;* &quot;-&quot;_-;_-@_-"/>
    <numFmt numFmtId="167" formatCode="_-&quot;$&quot;* #,##0.00_-;\-&quot;$&quot;* #,##0.00_-;_-&quot;$&quot;* &quot;-&quot;??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0.0000%"/>
    <numFmt numFmtId="174" formatCode="_ * #,##0.00_ ;_ * \-#,##0.00_ ;_ * &quot;-&quot;??_ ;_ @_ "/>
    <numFmt numFmtId="175" formatCode="_-* #,##0\ _€_-;\-* #,##0\ _€_-;_-* &quot;-&quot;??\ _€_-;_-@_-"/>
    <numFmt numFmtId="176" formatCode="_-* #,##0_-;\-* #,##0_-;_-* &quot;-&quot;??_-;_-@_-"/>
    <numFmt numFmtId="177" formatCode="0.0"/>
    <numFmt numFmtId="178" formatCode="_-* #,##0.00_-;\-* #,##0.00_-;_-* &quot;-&quot;_-;_-@_-"/>
  </numFmts>
  <fonts count="33"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ont>
    <font>
      <sz val="11"/>
      <color rgb="FFFF0000"/>
      <name val="Calibri"/>
      <family val="2"/>
      <scheme val="minor"/>
    </font>
    <font>
      <b/>
      <sz val="11"/>
      <color rgb="FFFFC000"/>
      <name val="Calibri"/>
      <family val="2"/>
      <scheme val="minor"/>
    </font>
    <font>
      <b/>
      <sz val="11"/>
      <name val="Calibri"/>
      <family val="2"/>
      <scheme val="minor"/>
    </font>
    <font>
      <sz val="10"/>
      <color rgb="FFFF0000"/>
      <name val="Arial"/>
      <family val="2"/>
    </font>
    <font>
      <sz val="12"/>
      <name val="Arial Narrow"/>
      <family val="2"/>
    </font>
    <font>
      <sz val="10"/>
      <name val="Arial Narrow"/>
      <family val="2"/>
    </font>
    <font>
      <b/>
      <sz val="12"/>
      <name val="Arial Black"/>
      <family val="2"/>
    </font>
    <font>
      <b/>
      <sz val="12"/>
      <name val="Arial Narrow"/>
      <family val="2"/>
    </font>
    <font>
      <b/>
      <sz val="11"/>
      <name val="Arial Black"/>
      <family val="2"/>
    </font>
    <font>
      <b/>
      <sz val="10"/>
      <name val="Arial Narrow"/>
      <family val="2"/>
    </font>
    <font>
      <b/>
      <sz val="10"/>
      <color rgb="FFFF0000"/>
      <name val="Arial Narrow"/>
      <family val="2"/>
    </font>
    <font>
      <b/>
      <sz val="11"/>
      <name val="Arial Narrow"/>
      <family val="2"/>
    </font>
    <font>
      <sz val="10"/>
      <color rgb="FFFF0000"/>
      <name val="Calibri"/>
      <family val="2"/>
      <scheme val="minor"/>
    </font>
    <font>
      <b/>
      <sz val="12"/>
      <color rgb="FF002060"/>
      <name val="Arial Narrow"/>
      <family val="2"/>
    </font>
    <font>
      <sz val="11"/>
      <name val="Calibri"/>
      <family val="2"/>
    </font>
    <font>
      <sz val="10"/>
      <color rgb="FFFF0000"/>
      <name val="Arial Narrow"/>
      <family val="2"/>
    </font>
    <font>
      <b/>
      <sz val="10"/>
      <name val="Arial Black"/>
      <family val="2"/>
    </font>
    <font>
      <sz val="11"/>
      <name val="Arial Narrow"/>
      <family val="2"/>
    </font>
  </fonts>
  <fills count="10">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5">
    <xf numFmtId="0" fontId="0" fillId="0" borderId="0"/>
    <xf numFmtId="43" fontId="1" fillId="0" borderId="0" applyFont="0" applyFill="0" applyBorder="0" applyAlignment="0" applyProtection="0"/>
    <xf numFmtId="166"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4" fontId="2" fillId="0" borderId="0" applyFont="0" applyFill="0" applyBorder="0" applyAlignment="0" applyProtection="0"/>
    <xf numFmtId="164" fontId="1" fillId="0" borderId="0" applyFont="0" applyFill="0" applyBorder="0" applyAlignment="0" applyProtection="0"/>
  </cellStyleXfs>
  <cellXfs count="348">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166"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6"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5"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5"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3" xfId="110" applyNumberFormat="1" applyFont="1" applyBorder="1" applyAlignment="1">
      <alignment horizontal="center" vertical="center"/>
    </xf>
    <xf numFmtId="0" fontId="8" fillId="0" borderId="14" xfId="0" applyFont="1" applyFill="1" applyBorder="1" applyAlignment="1">
      <alignment horizontal="center" vertical="center"/>
    </xf>
    <xf numFmtId="0" fontId="7" fillId="0" borderId="14" xfId="0" applyFont="1" applyFill="1" applyBorder="1" applyAlignment="1">
      <alignment vertical="center"/>
    </xf>
    <xf numFmtId="9" fontId="8" fillId="0" borderId="1" xfId="97" applyFont="1" applyFill="1" applyBorder="1" applyAlignment="1">
      <alignment vertical="center"/>
    </xf>
    <xf numFmtId="170" fontId="16" fillId="3" borderId="13" xfId="110" applyNumberFormat="1" applyFont="1" applyFill="1" applyBorder="1" applyAlignment="1">
      <alignment horizontal="right" vertical="center"/>
    </xf>
    <xf numFmtId="173" fontId="8" fillId="0" borderId="14" xfId="97" applyNumberFormat="1" applyFont="1" applyFill="1" applyBorder="1" applyAlignment="1">
      <alignment vertical="center"/>
    </xf>
    <xf numFmtId="0" fontId="5" fillId="0" borderId="13" xfId="110" applyFont="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0" borderId="0" xfId="0" applyFill="1" applyBorder="1" applyAlignment="1">
      <alignment horizontal="center" vertical="center"/>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9" xfId="0" applyFont="1" applyBorder="1"/>
    <xf numFmtId="0" fontId="0" fillId="0" borderId="20" xfId="0" applyBorder="1"/>
    <xf numFmtId="0" fontId="0" fillId="0" borderId="21" xfId="0" applyBorder="1"/>
    <xf numFmtId="0" fontId="0" fillId="0" borderId="9" xfId="0" applyBorder="1"/>
    <xf numFmtId="0" fontId="2" fillId="2" borderId="21"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21" xfId="0" applyFont="1" applyBorder="1"/>
    <xf numFmtId="9" fontId="0" fillId="0" borderId="0" xfId="111" applyFont="1" applyBorder="1"/>
    <xf numFmtId="0" fontId="0" fillId="0" borderId="9" xfId="0" applyFill="1" applyBorder="1"/>
    <xf numFmtId="0" fontId="0" fillId="0" borderId="15" xfId="0" applyBorder="1"/>
    <xf numFmtId="0" fontId="0" fillId="0" borderId="12" xfId="0" applyBorder="1"/>
    <xf numFmtId="0" fontId="2" fillId="2" borderId="15" xfId="0" applyFont="1" applyFill="1" applyBorder="1" applyAlignment="1">
      <alignment horizontal="center" vertical="center"/>
    </xf>
    <xf numFmtId="3" fontId="0" fillId="5" borderId="10" xfId="0" applyNumberFormat="1" applyFill="1" applyBorder="1"/>
    <xf numFmtId="0" fontId="0" fillId="0" borderId="0" xfId="0" applyFill="1" applyBorder="1"/>
    <xf numFmtId="0" fontId="0" fillId="0" borderId="21" xfId="0" applyFill="1" applyBorder="1"/>
    <xf numFmtId="0" fontId="0" fillId="0" borderId="12" xfId="0" applyFill="1" applyBorder="1"/>
    <xf numFmtId="0" fontId="0" fillId="0" borderId="19" xfId="0" applyFill="1" applyBorder="1"/>
    <xf numFmtId="0" fontId="0" fillId="0" borderId="8" xfId="0" applyFill="1" applyBorder="1" applyAlignment="1">
      <alignment horizontal="center"/>
    </xf>
    <xf numFmtId="0" fontId="0" fillId="0" borderId="20" xfId="0" applyFill="1" applyBorder="1"/>
    <xf numFmtId="9" fontId="18" fillId="0" borderId="9" xfId="111" applyFont="1" applyFill="1" applyBorder="1" applyAlignment="1">
      <alignment horizontal="center"/>
    </xf>
    <xf numFmtId="0" fontId="19" fillId="0" borderId="0" xfId="0" applyFont="1" applyFill="1" applyBorder="1"/>
    <xf numFmtId="168" fontId="0" fillId="0" borderId="0" xfId="1" applyNumberFormat="1" applyFont="1" applyBorder="1" applyAlignment="1">
      <alignment horizontal="center"/>
    </xf>
    <xf numFmtId="168" fontId="19"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20" fillId="0" borderId="0" xfId="112" applyFont="1" applyFill="1" applyAlignment="1">
      <alignment vertical="center"/>
    </xf>
    <xf numFmtId="0" fontId="21" fillId="0" borderId="0" xfId="112" applyFont="1" applyFill="1" applyAlignment="1">
      <alignment vertical="center"/>
    </xf>
    <xf numFmtId="0" fontId="2" fillId="0" borderId="0" xfId="112" applyFont="1" applyFill="1" applyAlignment="1">
      <alignment vertical="center"/>
    </xf>
    <xf numFmtId="0" fontId="22" fillId="0" borderId="0" xfId="112" applyFont="1" applyFill="1" applyAlignment="1">
      <alignment vertical="center"/>
    </xf>
    <xf numFmtId="0" fontId="23"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20" fillId="0" borderId="0" xfId="112" applyFont="1" applyFill="1"/>
    <xf numFmtId="0" fontId="24" fillId="0" borderId="1" xfId="112" applyFont="1" applyFill="1" applyBorder="1" applyAlignment="1">
      <alignment horizontal="center" vertical="center"/>
    </xf>
    <xf numFmtId="0" fontId="24" fillId="0" borderId="1" xfId="112" applyFont="1" applyFill="1" applyBorder="1" applyAlignment="1">
      <alignment horizontal="center" vertical="center" wrapText="1"/>
    </xf>
    <xf numFmtId="0" fontId="24" fillId="0" borderId="4" xfId="112" applyFont="1" applyFill="1" applyBorder="1" applyAlignment="1">
      <alignment horizontal="center" vertical="center"/>
    </xf>
    <xf numFmtId="0" fontId="24" fillId="6" borderId="1" xfId="112" applyFont="1" applyFill="1" applyBorder="1" applyAlignment="1">
      <alignment horizontal="justify" vertical="center"/>
    </xf>
    <xf numFmtId="0" fontId="24" fillId="6" borderId="1" xfId="112" applyFont="1" applyFill="1" applyBorder="1" applyAlignment="1">
      <alignment horizontal="center" vertical="center" wrapText="1"/>
    </xf>
    <xf numFmtId="0" fontId="24" fillId="0" borderId="22" xfId="112" applyFont="1" applyFill="1" applyBorder="1" applyAlignment="1">
      <alignment horizontal="center" vertical="center"/>
    </xf>
    <xf numFmtId="169" fontId="24" fillId="0" borderId="1" xfId="113" applyNumberFormat="1" applyFont="1" applyFill="1" applyBorder="1" applyAlignment="1">
      <alignment horizontal="center" vertical="center" wrapText="1"/>
    </xf>
    <xf numFmtId="169" fontId="24" fillId="0" borderId="1" xfId="113" applyNumberFormat="1" applyFont="1" applyFill="1" applyBorder="1" applyAlignment="1">
      <alignment vertical="center" wrapText="1"/>
    </xf>
    <xf numFmtId="0" fontId="24" fillId="6" borderId="1" xfId="112" applyFont="1" applyFill="1" applyBorder="1" applyAlignment="1">
      <alignment horizontal="left" vertical="center"/>
    </xf>
    <xf numFmtId="0" fontId="25" fillId="6" borderId="1" xfId="112" applyFont="1" applyFill="1" applyBorder="1" applyAlignment="1">
      <alignment horizontal="center" vertical="justify"/>
    </xf>
    <xf numFmtId="0" fontId="20" fillId="0" borderId="0" xfId="112" applyFont="1" applyBorder="1" applyAlignment="1">
      <alignment horizontal="justify" vertical="justify"/>
    </xf>
    <xf numFmtId="0" fontId="22" fillId="0" borderId="0" xfId="112" applyFont="1" applyFill="1" applyAlignment="1">
      <alignment horizontal="center" vertical="center"/>
    </xf>
    <xf numFmtId="0" fontId="20" fillId="0" borderId="0" xfId="112" applyFont="1" applyFill="1" applyAlignment="1">
      <alignment horizontal="center" vertical="center"/>
    </xf>
    <xf numFmtId="0" fontId="20" fillId="0" borderId="0" xfId="112" applyFont="1" applyFill="1" applyAlignment="1">
      <alignment horizontal="justify" vertical="justify"/>
    </xf>
    <xf numFmtId="0" fontId="24" fillId="0" borderId="0" xfId="112" applyFont="1" applyFill="1" applyAlignment="1">
      <alignment horizontal="justify" vertical="justify"/>
    </xf>
    <xf numFmtId="0" fontId="22" fillId="0" borderId="0" xfId="112" applyFont="1" applyFill="1" applyAlignment="1">
      <alignment horizontal="justify" vertical="justify"/>
    </xf>
    <xf numFmtId="0" fontId="22" fillId="0" borderId="0" xfId="112" applyFont="1" applyFill="1" applyBorder="1" applyAlignment="1">
      <alignment horizontal="left" vertical="top"/>
    </xf>
    <xf numFmtId="0" fontId="19" fillId="0" borderId="0" xfId="112" applyFont="1" applyFill="1"/>
    <xf numFmtId="0" fontId="19" fillId="0" borderId="0" xfId="112" applyFont="1" applyFill="1" applyAlignment="1">
      <alignment vertical="center"/>
    </xf>
    <xf numFmtId="0" fontId="22" fillId="0" borderId="0" xfId="112" applyFont="1" applyFill="1"/>
    <xf numFmtId="10" fontId="7" fillId="0" borderId="1" xfId="97" applyNumberFormat="1" applyFont="1" applyFill="1" applyBorder="1" applyAlignment="1">
      <alignment vertical="center"/>
    </xf>
    <xf numFmtId="0" fontId="24" fillId="0" borderId="24" xfId="112" applyFont="1" applyFill="1" applyBorder="1" applyAlignment="1">
      <alignment horizontal="center" vertical="center" wrapText="1"/>
    </xf>
    <xf numFmtId="0" fontId="24" fillId="0" borderId="24" xfId="0" applyFont="1" applyFill="1" applyBorder="1" applyAlignment="1">
      <alignment horizontal="center" vertical="center"/>
    </xf>
    <xf numFmtId="43" fontId="0" fillId="0" borderId="0" xfId="1" applyFont="1" applyBorder="1"/>
    <xf numFmtId="43" fontId="0" fillId="0" borderId="0" xfId="1" applyFont="1" applyFill="1" applyBorder="1"/>
    <xf numFmtId="172" fontId="24" fillId="0" borderId="1" xfId="112" applyNumberFormat="1" applyFont="1" applyFill="1" applyBorder="1" applyAlignment="1">
      <alignment horizontal="center" vertical="center" wrapText="1"/>
    </xf>
    <xf numFmtId="0" fontId="2" fillId="0" borderId="0" xfId="112"/>
    <xf numFmtId="0" fontId="21" fillId="0" borderId="0" xfId="112" applyFont="1" applyFill="1" applyAlignment="1">
      <alignment vertical="justify"/>
    </xf>
    <xf numFmtId="0" fontId="2" fillId="0" borderId="0" xfId="112" applyAlignment="1">
      <alignment vertical="center"/>
    </xf>
    <xf numFmtId="0" fontId="22" fillId="0" borderId="0" xfId="112" applyFont="1" applyFill="1" applyAlignment="1">
      <alignment vertical="justify"/>
    </xf>
    <xf numFmtId="0" fontId="23" fillId="0" borderId="0" xfId="112" applyFont="1" applyFill="1" applyAlignment="1">
      <alignment vertical="justify"/>
    </xf>
    <xf numFmtId="0" fontId="2" fillId="0" borderId="0" xfId="112" applyBorder="1"/>
    <xf numFmtId="0" fontId="24" fillId="0" borderId="10" xfId="112" applyFont="1" applyFill="1" applyBorder="1" applyAlignment="1">
      <alignment vertical="center"/>
    </xf>
    <xf numFmtId="0" fontId="24" fillId="0" borderId="10" xfId="112" applyFont="1" applyFill="1" applyBorder="1" applyAlignment="1">
      <alignment vertical="justify"/>
    </xf>
    <xf numFmtId="0" fontId="20" fillId="0" borderId="24" xfId="112" applyFont="1" applyFill="1" applyBorder="1" applyAlignment="1">
      <alignment horizontal="center" vertical="center"/>
    </xf>
    <xf numFmtId="0" fontId="20" fillId="0" borderId="24" xfId="112" applyFont="1" applyFill="1" applyBorder="1" applyAlignment="1">
      <alignment horizontal="justify" vertical="justify"/>
    </xf>
    <xf numFmtId="0" fontId="24" fillId="0" borderId="29" xfId="112" applyFont="1" applyFill="1" applyBorder="1" applyAlignment="1">
      <alignment vertical="center"/>
    </xf>
    <xf numFmtId="0" fontId="24" fillId="0" borderId="29" xfId="112" applyFont="1" applyFill="1" applyBorder="1" applyAlignment="1">
      <alignment vertical="justify"/>
    </xf>
    <xf numFmtId="0" fontId="24" fillId="0" borderId="26" xfId="112" applyFont="1" applyFill="1" applyBorder="1" applyAlignment="1">
      <alignment vertical="justify"/>
    </xf>
    <xf numFmtId="0" fontId="24" fillId="0" borderId="24" xfId="112" applyFont="1" applyFill="1" applyBorder="1" applyAlignment="1">
      <alignment horizontal="left" vertical="center" wrapText="1"/>
    </xf>
    <xf numFmtId="0" fontId="24" fillId="0" borderId="26" xfId="112" applyFont="1" applyFill="1" applyBorder="1" applyAlignment="1">
      <alignment horizontal="center" vertical="center" wrapText="1"/>
    </xf>
    <xf numFmtId="0" fontId="24" fillId="0" borderId="24" xfId="112" applyFont="1" applyFill="1" applyBorder="1" applyAlignment="1">
      <alignment horizontal="center" vertical="center"/>
    </xf>
    <xf numFmtId="0" fontId="24" fillId="0" borderId="24" xfId="112" applyFont="1" applyFill="1" applyBorder="1" applyAlignment="1">
      <alignment horizontal="justify" vertical="center"/>
    </xf>
    <xf numFmtId="0" fontId="22" fillId="0" borderId="0" xfId="112" applyFont="1" applyFill="1" applyBorder="1" applyAlignment="1">
      <alignment horizontal="left" vertical="center"/>
    </xf>
    <xf numFmtId="0" fontId="19" fillId="0" borderId="0" xfId="112" applyFont="1" applyFill="1" applyAlignment="1">
      <alignment horizontal="justify" vertical="center"/>
    </xf>
    <xf numFmtId="0" fontId="19" fillId="0" borderId="0" xfId="112" applyFont="1" applyFill="1" applyAlignment="1">
      <alignment horizontal="left" vertical="center"/>
    </xf>
    <xf numFmtId="0" fontId="19" fillId="0" borderId="0" xfId="112" applyFont="1"/>
    <xf numFmtId="0" fontId="22" fillId="0" borderId="24" xfId="112" applyFont="1" applyFill="1" applyBorder="1" applyAlignment="1">
      <alignment horizontal="center" vertical="center" wrapText="1"/>
    </xf>
    <xf numFmtId="0" fontId="26" fillId="0" borderId="24" xfId="112" applyFont="1" applyFill="1" applyBorder="1" applyAlignment="1">
      <alignment vertical="center"/>
    </xf>
    <xf numFmtId="0" fontId="19" fillId="7" borderId="24" xfId="112" applyFont="1" applyFill="1" applyBorder="1" applyAlignment="1">
      <alignment horizontal="justify" vertical="center"/>
    </xf>
    <xf numFmtId="0" fontId="24" fillId="0" borderId="24" xfId="112" applyFont="1" applyFill="1" applyBorder="1" applyAlignment="1">
      <alignment horizontal="center" vertical="center"/>
    </xf>
    <xf numFmtId="0" fontId="26" fillId="0" borderId="0" xfId="112" applyFont="1" applyFill="1" applyBorder="1" applyAlignment="1">
      <alignment vertical="center" wrapText="1"/>
    </xf>
    <xf numFmtId="9" fontId="5" fillId="0" borderId="0" xfId="111" applyFont="1" applyBorder="1"/>
    <xf numFmtId="3" fontId="0" fillId="0" borderId="0" xfId="0" applyNumberFormat="1" applyBorder="1"/>
    <xf numFmtId="0" fontId="0" fillId="0" borderId="24" xfId="0" applyBorder="1"/>
    <xf numFmtId="0" fontId="0" fillId="0" borderId="24" xfId="0" applyBorder="1" applyAlignment="1">
      <alignment horizontal="center"/>
    </xf>
    <xf numFmtId="9" fontId="0" fillId="0" borderId="24" xfId="111" applyFont="1" applyBorder="1"/>
    <xf numFmtId="175" fontId="0" fillId="0" borderId="1" xfId="1" applyNumberFormat="1" applyFont="1" applyBorder="1"/>
    <xf numFmtId="3" fontId="0" fillId="0" borderId="24" xfId="0" applyNumberFormat="1" applyBorder="1"/>
    <xf numFmtId="9" fontId="15" fillId="0" borderId="21" xfId="97" applyFont="1" applyFill="1" applyBorder="1"/>
    <xf numFmtId="0" fontId="24" fillId="0" borderId="24" xfId="112" applyFont="1" applyFill="1" applyBorder="1" applyAlignment="1">
      <alignment vertical="center"/>
    </xf>
    <xf numFmtId="0" fontId="19" fillId="7" borderId="24" xfId="112" applyFont="1" applyFill="1" applyBorder="1" applyAlignment="1">
      <alignment horizontal="justify" vertical="center" wrapText="1"/>
    </xf>
    <xf numFmtId="0" fontId="5" fillId="0" borderId="0" xfId="0" applyFont="1" applyFill="1" applyBorder="1"/>
    <xf numFmtId="0" fontId="6" fillId="0" borderId="0" xfId="112" applyFont="1" applyFill="1" applyBorder="1" applyAlignment="1">
      <alignment vertical="center"/>
    </xf>
    <xf numFmtId="0" fontId="6" fillId="0" borderId="0" xfId="112" applyFont="1" applyFill="1" applyBorder="1" applyAlignment="1">
      <alignment vertical="center" wrapText="1"/>
    </xf>
    <xf numFmtId="0" fontId="20" fillId="5" borderId="0" xfId="112" applyFont="1" applyFill="1" applyBorder="1" applyAlignment="1">
      <alignment horizontal="center" vertical="justify"/>
    </xf>
    <xf numFmtId="0" fontId="24" fillId="5" borderId="0" xfId="112" applyFont="1" applyFill="1" applyBorder="1" applyAlignment="1">
      <alignment horizontal="center" vertical="center" wrapText="1"/>
    </xf>
    <xf numFmtId="0" fontId="24" fillId="0" borderId="0" xfId="112" applyFont="1" applyFill="1" applyBorder="1" applyAlignment="1">
      <alignment horizontal="center" vertical="center" wrapText="1"/>
    </xf>
    <xf numFmtId="0" fontId="24" fillId="6" borderId="0" xfId="112" applyFont="1" applyFill="1" applyBorder="1" applyAlignment="1">
      <alignment horizontal="center" vertical="center" wrapText="1"/>
    </xf>
    <xf numFmtId="169" fontId="24" fillId="0" borderId="0" xfId="113" applyNumberFormat="1" applyFont="1" applyFill="1" applyBorder="1" applyAlignment="1">
      <alignment vertical="center" wrapText="1"/>
    </xf>
    <xf numFmtId="0" fontId="24" fillId="0" borderId="0" xfId="0" applyFont="1" applyFill="1" applyBorder="1" applyAlignment="1">
      <alignment horizontal="center" vertical="center"/>
    </xf>
    <xf numFmtId="0" fontId="25" fillId="6" borderId="0" xfId="112" applyFont="1" applyFill="1" applyBorder="1" applyAlignment="1">
      <alignment horizontal="center" vertical="justify"/>
    </xf>
    <xf numFmtId="172" fontId="24" fillId="0" borderId="0" xfId="112" applyNumberFormat="1" applyFont="1" applyFill="1" applyBorder="1" applyAlignment="1">
      <alignment horizontal="center" vertical="center" wrapText="1"/>
    </xf>
    <xf numFmtId="0" fontId="22" fillId="0" borderId="0" xfId="112" applyFont="1" applyFill="1" applyBorder="1" applyAlignment="1">
      <alignment horizontal="center" vertical="center"/>
    </xf>
    <xf numFmtId="0" fontId="20" fillId="7" borderId="1" xfId="112" applyFont="1" applyFill="1" applyBorder="1" applyAlignment="1">
      <alignment horizontal="left" vertical="center" wrapText="1"/>
    </xf>
    <xf numFmtId="0" fontId="20" fillId="7" borderId="24" xfId="0" applyFont="1" applyFill="1" applyBorder="1" applyAlignment="1">
      <alignment horizontal="justify" vertical="center" wrapText="1"/>
    </xf>
    <xf numFmtId="0" fontId="24" fillId="0" borderId="22" xfId="112" applyFont="1" applyFill="1" applyBorder="1" applyAlignment="1">
      <alignment horizontal="center" vertical="center"/>
    </xf>
    <xf numFmtId="0" fontId="6" fillId="0" borderId="0" xfId="112" applyFont="1" applyFill="1" applyBorder="1" applyAlignment="1">
      <alignment vertical="center" wrapText="1"/>
    </xf>
    <xf numFmtId="0" fontId="24" fillId="0" borderId="24" xfId="112" applyFont="1" applyFill="1" applyBorder="1" applyAlignment="1">
      <alignment horizontal="center" vertical="center"/>
    </xf>
    <xf numFmtId="0" fontId="26" fillId="0" borderId="0" xfId="112" applyFont="1" applyFill="1" applyBorder="1" applyAlignment="1">
      <alignment vertical="center" wrapText="1"/>
    </xf>
    <xf numFmtId="0" fontId="7" fillId="0" borderId="1" xfId="0" applyFont="1" applyFill="1" applyBorder="1" applyAlignment="1">
      <alignment horizontal="center" vertical="center"/>
    </xf>
    <xf numFmtId="4" fontId="5" fillId="0" borderId="0" xfId="0" applyNumberFormat="1" applyFont="1" applyFill="1" applyBorder="1"/>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24" fillId="0" borderId="0" xfId="112" applyFont="1" applyFill="1" applyBorder="1" applyAlignment="1">
      <alignment vertical="justify"/>
    </xf>
    <xf numFmtId="0" fontId="2" fillId="5" borderId="0" xfId="112" applyFill="1" applyBorder="1" applyAlignment="1">
      <alignment horizontal="center" vertical="center" wrapText="1"/>
    </xf>
    <xf numFmtId="0" fontId="24" fillId="0" borderId="0" xfId="112" applyFont="1" applyFill="1" applyBorder="1" applyAlignment="1">
      <alignment horizontal="center" vertical="center"/>
    </xf>
    <xf numFmtId="2" fontId="8"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10" fontId="2" fillId="0" borderId="1" xfId="97" applyNumberFormat="1" applyFont="1" applyFill="1" applyBorder="1" applyAlignment="1">
      <alignment horizontal="center" vertical="center"/>
    </xf>
    <xf numFmtId="10" fontId="12" fillId="0" borderId="1" xfId="97" applyNumberFormat="1" applyFont="1" applyFill="1" applyBorder="1" applyAlignment="1">
      <alignment horizontal="center" vertical="center"/>
    </xf>
    <xf numFmtId="0" fontId="12" fillId="0" borderId="0" xfId="112" applyFont="1" applyFill="1" applyAlignment="1">
      <alignment vertical="center"/>
    </xf>
    <xf numFmtId="0" fontId="20"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20" fillId="0" borderId="1" xfId="112" applyFont="1" applyFill="1" applyBorder="1" applyAlignment="1">
      <alignment horizontal="center" vertical="center"/>
    </xf>
    <xf numFmtId="0" fontId="20" fillId="0" borderId="1" xfId="112" applyFont="1" applyFill="1" applyBorder="1" applyAlignment="1">
      <alignment horizontal="justify" vertical="justify"/>
    </xf>
    <xf numFmtId="0" fontId="24" fillId="9" borderId="3" xfId="112" applyFont="1" applyFill="1" applyBorder="1" applyAlignment="1">
      <alignment vertical="justify"/>
    </xf>
    <xf numFmtId="0" fontId="25" fillId="9" borderId="31" xfId="112" applyFont="1" applyFill="1" applyBorder="1" applyAlignment="1">
      <alignment vertical="justify"/>
    </xf>
    <xf numFmtId="0" fontId="25" fillId="9" borderId="2" xfId="112" applyFont="1" applyFill="1" applyBorder="1" applyAlignment="1">
      <alignment vertical="justify"/>
    </xf>
    <xf numFmtId="0" fontId="24" fillId="0" borderId="22" xfId="112" applyFont="1" applyFill="1" applyBorder="1" applyAlignment="1">
      <alignment vertical="center"/>
    </xf>
    <xf numFmtId="0" fontId="20" fillId="0" borderId="1" xfId="112" applyFont="1" applyFill="1" applyBorder="1" applyAlignment="1">
      <alignment horizontal="justify" vertical="center" wrapText="1"/>
    </xf>
    <xf numFmtId="0" fontId="20" fillId="0" borderId="1" xfId="112" applyFont="1" applyFill="1" applyBorder="1" applyAlignment="1">
      <alignment horizontal="justify" vertical="center"/>
    </xf>
    <xf numFmtId="0" fontId="24" fillId="0" borderId="1" xfId="112" applyFont="1" applyFill="1" applyBorder="1" applyAlignment="1">
      <alignment horizontal="justify" vertical="center"/>
    </xf>
    <xf numFmtId="0" fontId="24" fillId="0" borderId="1" xfId="112" applyFont="1" applyFill="1" applyBorder="1" applyAlignment="1">
      <alignment horizontal="left" vertical="justify"/>
    </xf>
    <xf numFmtId="0" fontId="24" fillId="9" borderId="1" xfId="112" applyFont="1" applyFill="1" applyBorder="1" applyAlignment="1">
      <alignment horizontal="justify" vertical="center"/>
    </xf>
    <xf numFmtId="0" fontId="24" fillId="9" borderId="1" xfId="112" applyFont="1" applyFill="1" applyBorder="1" applyAlignment="1">
      <alignment horizontal="center" vertical="center" wrapText="1"/>
    </xf>
    <xf numFmtId="0" fontId="20" fillId="0" borderId="1" xfId="112" applyFont="1" applyFill="1" applyBorder="1" applyAlignment="1">
      <alignment horizontal="left" vertical="center" wrapText="1"/>
    </xf>
    <xf numFmtId="169" fontId="24" fillId="0" borderId="9" xfId="113" applyNumberFormat="1" applyFont="1" applyFill="1" applyBorder="1" applyAlignment="1">
      <alignment horizontal="center" vertical="center" wrapText="1"/>
    </xf>
    <xf numFmtId="0" fontId="20" fillId="0" borderId="1" xfId="112" applyFont="1" applyBorder="1" applyAlignment="1">
      <alignment horizontal="justify" vertical="center" wrapText="1"/>
    </xf>
    <xf numFmtId="0" fontId="25" fillId="0" borderId="1" xfId="112" applyFont="1" applyFill="1" applyBorder="1" applyAlignment="1">
      <alignment horizontal="center" vertical="center" wrapText="1"/>
    </xf>
    <xf numFmtId="0" fontId="24" fillId="0" borderId="1" xfId="112" applyFont="1" applyFill="1" applyBorder="1" applyAlignment="1">
      <alignment horizontal="left" vertical="center"/>
    </xf>
    <xf numFmtId="0" fontId="24" fillId="0" borderId="1" xfId="112" applyFont="1" applyFill="1" applyBorder="1" applyAlignment="1">
      <alignment horizontal="center" vertical="justify"/>
    </xf>
    <xf numFmtId="0" fontId="25" fillId="0" borderId="1" xfId="112" applyFont="1" applyFill="1" applyBorder="1" applyAlignment="1">
      <alignment horizontal="center" vertical="justify"/>
    </xf>
    <xf numFmtId="0" fontId="24" fillId="2" borderId="1" xfId="112" applyFont="1" applyFill="1" applyBorder="1" applyAlignment="1">
      <alignment horizontal="center" vertical="center" wrapText="1"/>
    </xf>
    <xf numFmtId="0" fontId="29" fillId="0" borderId="11" xfId="112" applyFont="1" applyBorder="1" applyAlignment="1">
      <alignment vertical="center" wrapText="1"/>
    </xf>
    <xf numFmtId="2" fontId="24" fillId="0" borderId="1" xfId="112" applyNumberFormat="1" applyFont="1" applyFill="1" applyBorder="1" applyAlignment="1">
      <alignment horizontal="center" vertical="center" wrapText="1"/>
    </xf>
    <xf numFmtId="0" fontId="24" fillId="0" borderId="32" xfId="112" applyFont="1" applyFill="1" applyBorder="1" applyAlignment="1">
      <alignment horizontal="center" vertical="center"/>
    </xf>
    <xf numFmtId="0" fontId="20" fillId="0" borderId="33" xfId="112" applyFont="1" applyBorder="1" applyAlignment="1">
      <alignment horizontal="justify" vertical="justify"/>
    </xf>
    <xf numFmtId="0" fontId="24" fillId="0" borderId="1" xfId="112" applyFont="1" applyFill="1" applyBorder="1" applyAlignment="1">
      <alignment vertical="center" wrapText="1"/>
    </xf>
    <xf numFmtId="0" fontId="30" fillId="0" borderId="0" xfId="112" applyFont="1" applyFill="1" applyAlignment="1">
      <alignment horizontal="left" vertical="center"/>
    </xf>
    <xf numFmtId="0" fontId="31" fillId="0" borderId="0" xfId="112" applyFont="1" applyFill="1" applyAlignment="1">
      <alignment vertical="center"/>
    </xf>
    <xf numFmtId="178" fontId="8" fillId="0" borderId="1" xfId="114" applyNumberFormat="1" applyFont="1" applyFill="1" applyBorder="1" applyAlignment="1">
      <alignment horizontal="center" vertical="center"/>
    </xf>
    <xf numFmtId="178" fontId="7" fillId="0" borderId="1" xfId="114" applyNumberFormat="1" applyFont="1" applyFill="1" applyBorder="1" applyAlignment="1">
      <alignment horizontal="center" vertical="center"/>
    </xf>
    <xf numFmtId="178" fontId="2" fillId="0" borderId="1" xfId="114"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10" fontId="12" fillId="0" borderId="4" xfId="97" applyNumberFormat="1" applyFont="1" applyFill="1" applyBorder="1" applyAlignment="1">
      <alignment horizontal="center" vertical="center"/>
    </xf>
    <xf numFmtId="10" fontId="8" fillId="0" borderId="1" xfId="97" applyNumberFormat="1" applyFont="1" applyFill="1" applyBorder="1" applyAlignment="1">
      <alignment horizontal="center" vertical="center"/>
    </xf>
    <xf numFmtId="10" fontId="8" fillId="2" borderId="1" xfId="97" applyNumberFormat="1" applyFont="1" applyFill="1" applyBorder="1" applyAlignment="1">
      <alignment horizontal="center" vertical="center"/>
    </xf>
    <xf numFmtId="172" fontId="7" fillId="0" borderId="1" xfId="0" applyNumberFormat="1" applyFont="1" applyFill="1" applyBorder="1" applyAlignment="1">
      <alignment vertical="center"/>
    </xf>
    <xf numFmtId="172" fontId="22" fillId="0" borderId="1" xfId="112" applyNumberFormat="1" applyFont="1" applyFill="1" applyBorder="1" applyAlignment="1">
      <alignment horizontal="center" vertical="center" wrapText="1"/>
    </xf>
    <xf numFmtId="0" fontId="6" fillId="0" borderId="0" xfId="112" applyFont="1" applyFill="1" applyBorder="1" applyAlignment="1">
      <alignment horizontal="center" vertical="center"/>
    </xf>
    <xf numFmtId="0" fontId="6" fillId="0" borderId="10" xfId="112" applyFont="1" applyFill="1" applyBorder="1" applyAlignment="1">
      <alignment vertical="center" wrapText="1"/>
    </xf>
    <xf numFmtId="0" fontId="6" fillId="0" borderId="0" xfId="112" applyFont="1" applyFill="1" applyBorder="1" applyAlignment="1">
      <alignment horizontal="center" vertical="center" wrapText="1"/>
    </xf>
    <xf numFmtId="0" fontId="24" fillId="0" borderId="0" xfId="112" applyFont="1" applyFill="1"/>
    <xf numFmtId="0" fontId="22" fillId="0" borderId="35" xfId="112" applyFont="1" applyFill="1" applyBorder="1" applyAlignment="1">
      <alignment horizontal="center" vertical="center"/>
    </xf>
    <xf numFmtId="0" fontId="22" fillId="0" borderId="35" xfId="112" applyFont="1" applyFill="1" applyBorder="1" applyAlignment="1">
      <alignment horizontal="center" vertical="center" wrapText="1"/>
    </xf>
    <xf numFmtId="0" fontId="24" fillId="0" borderId="34" xfId="112" applyFont="1" applyFill="1" applyBorder="1" applyAlignment="1">
      <alignment horizontal="center" vertical="center"/>
    </xf>
    <xf numFmtId="0" fontId="28" fillId="9" borderId="36" xfId="112" applyFont="1" applyFill="1" applyBorder="1" applyAlignment="1">
      <alignment vertical="center" wrapText="1"/>
    </xf>
    <xf numFmtId="0" fontId="28" fillId="9" borderId="0" xfId="112" applyFont="1" applyFill="1" applyBorder="1" applyAlignment="1">
      <alignment horizontal="center" vertical="center" wrapText="1"/>
    </xf>
    <xf numFmtId="0" fontId="26" fillId="0" borderId="35" xfId="112" applyFont="1" applyFill="1" applyBorder="1" applyAlignment="1">
      <alignment horizontal="center" vertical="center"/>
    </xf>
    <xf numFmtId="0" fontId="22" fillId="7" borderId="11" xfId="112" applyFont="1" applyFill="1" applyBorder="1" applyAlignment="1">
      <alignment horizontal="justify" vertical="center"/>
    </xf>
    <xf numFmtId="0" fontId="22" fillId="7" borderId="35" xfId="112" applyFont="1" applyFill="1" applyBorder="1" applyAlignment="1">
      <alignment horizontal="justify" vertical="center"/>
    </xf>
    <xf numFmtId="172" fontId="22" fillId="0" borderId="35" xfId="112" applyNumberFormat="1" applyFont="1" applyFill="1" applyBorder="1" applyAlignment="1">
      <alignment horizontal="center" vertical="center" wrapText="1"/>
    </xf>
    <xf numFmtId="0" fontId="26" fillId="0" borderId="34" xfId="112" applyFont="1" applyFill="1" applyBorder="1" applyAlignment="1">
      <alignment horizontal="center" vertical="center"/>
    </xf>
    <xf numFmtId="0" fontId="26" fillId="0" borderId="35" xfId="112" applyFont="1" applyFill="1" applyBorder="1" applyAlignment="1">
      <alignment vertical="center"/>
    </xf>
    <xf numFmtId="0" fontId="24" fillId="0" borderId="0" xfId="112" applyFont="1" applyBorder="1" applyAlignment="1">
      <alignment horizontal="justify" vertical="justify"/>
    </xf>
    <xf numFmtId="0" fontId="26" fillId="0" borderId="0" xfId="112" applyFont="1" applyFill="1" applyBorder="1" applyAlignment="1">
      <alignment horizontal="left" vertical="center"/>
    </xf>
    <xf numFmtId="0" fontId="32" fillId="0" borderId="0" xfId="112" applyFont="1" applyFill="1" applyAlignment="1">
      <alignment vertical="center"/>
    </xf>
    <xf numFmtId="0" fontId="22" fillId="0" borderId="5" xfId="112" applyFont="1" applyFill="1" applyBorder="1" applyAlignment="1">
      <alignment horizontal="center" vertical="center"/>
    </xf>
    <xf numFmtId="0" fontId="22" fillId="0" borderId="7" xfId="112" applyFont="1" applyFill="1" applyBorder="1" applyAlignment="1">
      <alignment horizontal="center" vertical="center"/>
    </xf>
    <xf numFmtId="0" fontId="26" fillId="0" borderId="34" xfId="112" applyFont="1" applyFill="1" applyBorder="1" applyAlignment="1">
      <alignment horizontal="center" vertical="center"/>
    </xf>
    <xf numFmtId="0" fontId="26" fillId="0" borderId="22" xfId="112" applyFont="1" applyFill="1" applyBorder="1" applyAlignment="1">
      <alignment horizontal="center" vertical="center"/>
    </xf>
    <xf numFmtId="0" fontId="26" fillId="0" borderId="11" xfId="112" applyFont="1" applyFill="1" applyBorder="1" applyAlignment="1">
      <alignment horizontal="center" vertical="center"/>
    </xf>
    <xf numFmtId="0" fontId="22" fillId="0" borderId="6" xfId="112" applyFont="1" applyFill="1" applyBorder="1" applyAlignment="1">
      <alignment horizontal="center" vertical="center"/>
    </xf>
    <xf numFmtId="0" fontId="28" fillId="9" borderId="36" xfId="112" applyFont="1" applyFill="1" applyBorder="1" applyAlignment="1">
      <alignment horizontal="center" vertical="center" wrapText="1"/>
    </xf>
    <xf numFmtId="0" fontId="28" fillId="9" borderId="37" xfId="112" applyFont="1" applyFill="1" applyBorder="1" applyAlignment="1">
      <alignment horizontal="center" vertical="center" wrapText="1"/>
    </xf>
    <xf numFmtId="0" fontId="28" fillId="9" borderId="38" xfId="112" applyFont="1" applyFill="1" applyBorder="1" applyAlignment="1">
      <alignment horizontal="center" vertical="center" wrapText="1"/>
    </xf>
    <xf numFmtId="0" fontId="26" fillId="0" borderId="35" xfId="112" applyFont="1" applyFill="1" applyBorder="1" applyAlignment="1">
      <alignment horizontal="center" vertical="center"/>
    </xf>
    <xf numFmtId="0" fontId="28" fillId="8" borderId="35" xfId="112" applyFont="1" applyFill="1" applyBorder="1" applyAlignment="1">
      <alignment horizontal="center" vertical="center" wrapText="1"/>
    </xf>
    <xf numFmtId="0" fontId="22" fillId="8" borderId="35" xfId="112" applyFont="1" applyFill="1" applyBorder="1" applyAlignment="1">
      <alignment horizontal="center" vertical="justify"/>
    </xf>
    <xf numFmtId="0" fontId="28" fillId="0" borderId="35" xfId="112" applyFont="1" applyFill="1" applyBorder="1" applyAlignment="1">
      <alignment horizontal="center" vertical="center" wrapText="1"/>
    </xf>
    <xf numFmtId="0" fontId="6" fillId="0" borderId="21" xfId="112" applyFont="1" applyFill="1" applyBorder="1" applyAlignment="1">
      <alignment vertical="center"/>
    </xf>
    <xf numFmtId="0" fontId="6" fillId="0" borderId="0" xfId="112" applyFont="1" applyFill="1" applyBorder="1" applyAlignment="1">
      <alignment vertical="center"/>
    </xf>
    <xf numFmtId="0" fontId="6" fillId="0" borderId="15" xfId="112" applyFont="1" applyFill="1" applyBorder="1" applyAlignment="1">
      <alignment vertical="center" wrapText="1"/>
    </xf>
    <xf numFmtId="0" fontId="6" fillId="0" borderId="10" xfId="112" applyFont="1" applyFill="1" applyBorder="1" applyAlignment="1">
      <alignment vertical="center" wrapText="1"/>
    </xf>
    <xf numFmtId="0" fontId="24" fillId="0" borderId="34" xfId="112" applyFont="1" applyFill="1" applyBorder="1" applyAlignment="1">
      <alignment horizontal="center" vertical="center"/>
    </xf>
    <xf numFmtId="0" fontId="24" fillId="0" borderId="22" xfId="112" applyFont="1" applyFill="1" applyBorder="1" applyAlignment="1">
      <alignment horizontal="center" vertical="center"/>
    </xf>
    <xf numFmtId="0" fontId="24" fillId="0" borderId="11" xfId="112" applyFont="1" applyFill="1" applyBorder="1" applyAlignment="1">
      <alignment horizontal="center" vertical="center"/>
    </xf>
    <xf numFmtId="0" fontId="22" fillId="0" borderId="34" xfId="112" applyFont="1" applyFill="1" applyBorder="1" applyAlignment="1">
      <alignment horizontal="center" vertical="center"/>
    </xf>
    <xf numFmtId="0" fontId="22" fillId="0" borderId="11" xfId="112" applyFont="1" applyFill="1" applyBorder="1" applyAlignment="1">
      <alignment horizontal="center" vertical="center"/>
    </xf>
    <xf numFmtId="0" fontId="22" fillId="0" borderId="35" xfId="112" applyFont="1" applyFill="1" applyBorder="1" applyAlignment="1">
      <alignment horizontal="center" vertical="justify"/>
    </xf>
    <xf numFmtId="0" fontId="12" fillId="0" borderId="0" xfId="112" applyFont="1" applyFill="1" applyBorder="1" applyAlignment="1">
      <alignment vertical="center" wrapText="1"/>
    </xf>
    <xf numFmtId="0" fontId="24" fillId="2" borderId="3" xfId="112" applyFont="1" applyFill="1" applyBorder="1" applyAlignment="1">
      <alignment horizontal="center" vertical="center" wrapText="1"/>
    </xf>
    <xf numFmtId="0" fontId="24" fillId="2" borderId="2" xfId="112" applyFont="1" applyFill="1" applyBorder="1" applyAlignment="1">
      <alignment horizontal="center" vertical="center" wrapText="1"/>
    </xf>
    <xf numFmtId="0" fontId="20" fillId="0" borderId="0" xfId="112" applyFont="1" applyFill="1" applyAlignment="1">
      <alignment horizontal="left" vertical="justify"/>
    </xf>
    <xf numFmtId="169" fontId="24" fillId="0" borderId="4" xfId="113" applyNumberFormat="1" applyFont="1" applyFill="1" applyBorder="1" applyAlignment="1">
      <alignment horizontal="center" vertical="center" wrapText="1"/>
    </xf>
    <xf numFmtId="169" fontId="24" fillId="0" borderId="22" xfId="113" applyNumberFormat="1" applyFont="1" applyFill="1" applyBorder="1" applyAlignment="1">
      <alignment horizontal="center" vertical="center" wrapText="1"/>
    </xf>
    <xf numFmtId="169" fontId="24" fillId="0" borderId="11" xfId="113" applyNumberFormat="1" applyFont="1" applyFill="1" applyBorder="1" applyAlignment="1">
      <alignment horizontal="center" vertical="center" wrapText="1"/>
    </xf>
    <xf numFmtId="0" fontId="28" fillId="8" borderId="1" xfId="112" applyFont="1" applyFill="1" applyBorder="1" applyAlignment="1">
      <alignment horizontal="center" vertical="center" wrapText="1"/>
    </xf>
    <xf numFmtId="0" fontId="22" fillId="8" borderId="1" xfId="112" applyFont="1" applyFill="1" applyBorder="1" applyAlignment="1">
      <alignment horizontal="center" vertical="justify"/>
    </xf>
    <xf numFmtId="0" fontId="20" fillId="0" borderId="4" xfId="112" applyFont="1" applyFill="1" applyBorder="1" applyAlignment="1">
      <alignment horizontal="center" vertical="center"/>
    </xf>
    <xf numFmtId="0" fontId="20" fillId="0" borderId="11" xfId="112" applyFont="1" applyFill="1" applyBorder="1" applyAlignment="1">
      <alignment horizontal="center" vertical="center"/>
    </xf>
    <xf numFmtId="0" fontId="24" fillId="0" borderId="30" xfId="112" applyFont="1" applyFill="1" applyBorder="1" applyAlignment="1">
      <alignment horizontal="center" vertical="center"/>
    </xf>
    <xf numFmtId="0" fontId="24" fillId="0" borderId="12" xfId="112" applyFont="1" applyFill="1" applyBorder="1" applyAlignment="1">
      <alignment horizontal="center" vertical="center"/>
    </xf>
    <xf numFmtId="0" fontId="28" fillId="0" borderId="1" xfId="112" applyFont="1" applyFill="1" applyBorder="1" applyAlignment="1">
      <alignment horizontal="center" vertical="center" wrapText="1"/>
    </xf>
    <xf numFmtId="0" fontId="6" fillId="0" borderId="0" xfId="112" applyFont="1" applyFill="1" applyBorder="1" applyAlignment="1">
      <alignment horizontal="left" vertical="center" wrapText="1"/>
    </xf>
    <xf numFmtId="0" fontId="22" fillId="0" borderId="1" xfId="112" applyFont="1" applyFill="1" applyBorder="1" applyAlignment="1">
      <alignment horizontal="center" vertical="justify"/>
    </xf>
    <xf numFmtId="0" fontId="6" fillId="0" borderId="0" xfId="112" applyFont="1" applyFill="1" applyBorder="1" applyAlignment="1">
      <alignment vertical="center" wrapText="1"/>
    </xf>
    <xf numFmtId="0" fontId="20" fillId="5" borderId="1" xfId="112" applyFont="1" applyFill="1" applyBorder="1" applyAlignment="1">
      <alignment horizontal="center" vertical="justify"/>
    </xf>
    <xf numFmtId="0" fontId="24" fillId="5" borderId="1" xfId="112" applyFont="1" applyFill="1" applyBorder="1" applyAlignment="1">
      <alignment horizontal="center" vertical="center" wrapText="1"/>
    </xf>
    <xf numFmtId="0" fontId="24" fillId="0" borderId="4" xfId="112" applyFont="1" applyFill="1" applyBorder="1" applyAlignment="1">
      <alignment horizontal="center" vertical="center"/>
    </xf>
    <xf numFmtId="0" fontId="26" fillId="0" borderId="27" xfId="112" applyFont="1" applyFill="1" applyBorder="1" applyAlignment="1">
      <alignment horizontal="center" vertical="center"/>
    </xf>
    <xf numFmtId="9" fontId="15" fillId="0" borderId="0" xfId="111" applyFont="1" applyBorder="1" applyAlignment="1">
      <alignment horizontal="center" vertical="center" wrapText="1"/>
    </xf>
    <xf numFmtId="0" fontId="27" fillId="0" borderId="9" xfId="0" applyFont="1" applyFill="1" applyBorder="1" applyAlignment="1">
      <alignment horizontal="center" vertical="center" wrapText="1"/>
    </xf>
    <xf numFmtId="176" fontId="0" fillId="0" borderId="24" xfId="1" applyNumberFormat="1" applyFont="1" applyBorder="1" applyAlignment="1">
      <alignment vertical="center"/>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24" xfId="0" applyFont="1" applyBorder="1" applyAlignment="1">
      <alignment horizontal="left" vertical="center"/>
    </xf>
    <xf numFmtId="9" fontId="0" fillId="0" borderId="24" xfId="97" applyFont="1" applyBorder="1" applyAlignment="1">
      <alignment horizontal="center" vertical="center"/>
    </xf>
    <xf numFmtId="0" fontId="26" fillId="0" borderId="0" xfId="112" applyFont="1" applyFill="1" applyBorder="1" applyAlignment="1">
      <alignment vertical="center" wrapText="1"/>
    </xf>
    <xf numFmtId="0" fontId="24" fillId="0" borderId="24" xfId="112" applyFont="1" applyFill="1" applyBorder="1" applyAlignment="1">
      <alignment horizontal="center" vertical="center"/>
    </xf>
    <xf numFmtId="0" fontId="20" fillId="0" borderId="27" xfId="112" applyFont="1" applyFill="1" applyBorder="1" applyAlignment="1">
      <alignment horizontal="center" vertical="center"/>
    </xf>
    <xf numFmtId="0" fontId="24" fillId="0" borderId="28" xfId="112" applyFont="1" applyFill="1" applyBorder="1" applyAlignment="1">
      <alignment horizontal="center" vertical="center"/>
    </xf>
    <xf numFmtId="0" fontId="24" fillId="4" borderId="25" xfId="112" applyFont="1" applyFill="1" applyBorder="1" applyAlignment="1">
      <alignment horizontal="center" vertical="center" wrapText="1"/>
    </xf>
    <xf numFmtId="0" fontId="2" fillId="4" borderId="26" xfId="112" applyFill="1" applyBorder="1" applyAlignment="1">
      <alignment horizontal="center" vertical="center" wrapText="1"/>
    </xf>
    <xf numFmtId="0" fontId="20" fillId="0" borderId="25" xfId="112" applyFont="1" applyFill="1" applyBorder="1" applyAlignment="1">
      <alignment horizontal="center" vertical="justify"/>
    </xf>
    <xf numFmtId="0" fontId="20" fillId="0" borderId="26" xfId="112" applyFont="1" applyFill="1" applyBorder="1" applyAlignment="1">
      <alignment horizontal="center" vertical="justify"/>
    </xf>
    <xf numFmtId="0" fontId="7" fillId="0" borderId="19"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10" fontId="17" fillId="0" borderId="16" xfId="111" applyNumberFormat="1" applyFont="1" applyBorder="1" applyAlignment="1">
      <alignment horizontal="center" vertical="center"/>
    </xf>
    <xf numFmtId="10" fontId="17" fillId="0" borderId="17" xfId="111" applyNumberFormat="1" applyFont="1" applyBorder="1" applyAlignment="1">
      <alignment horizontal="center" vertical="center"/>
    </xf>
    <xf numFmtId="10" fontId="17" fillId="0" borderId="18"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10" fontId="8" fillId="0" borderId="4" xfId="97" applyNumberFormat="1" applyFont="1" applyFill="1" applyBorder="1" applyAlignment="1">
      <alignment horizontal="center" vertical="center"/>
    </xf>
    <xf numFmtId="10" fontId="8" fillId="0" borderId="22" xfId="97" applyNumberFormat="1" applyFont="1" applyFill="1" applyBorder="1" applyAlignment="1">
      <alignment horizontal="center" vertical="center"/>
    </xf>
    <xf numFmtId="10" fontId="8" fillId="0" borderId="11" xfId="97" applyNumberFormat="1" applyFont="1" applyFill="1" applyBorder="1" applyAlignment="1">
      <alignment horizontal="center" vertical="center"/>
    </xf>
    <xf numFmtId="170" fontId="8" fillId="0" borderId="4" xfId="0" applyNumberFormat="1" applyFont="1" applyFill="1" applyBorder="1" applyAlignment="1">
      <alignment horizontal="center" vertical="center"/>
    </xf>
    <xf numFmtId="170" fontId="8" fillId="0" borderId="22" xfId="0" applyNumberFormat="1" applyFont="1" applyFill="1" applyBorder="1" applyAlignment="1">
      <alignment horizontal="center" vertical="center"/>
    </xf>
    <xf numFmtId="170" fontId="8" fillId="0" borderId="11" xfId="0" applyNumberFormat="1" applyFont="1" applyFill="1" applyBorder="1" applyAlignment="1">
      <alignment horizontal="center" vertical="center"/>
    </xf>
    <xf numFmtId="0" fontId="12" fillId="0" borderId="19"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wrapText="1"/>
    </xf>
  </cellXfs>
  <cellStyles count="115">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xfId="114" builtinId="6"/>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Porcentaje" xfId="97" builtinId="5"/>
    <cellStyle name="Porcentaje 3" xfId="111"/>
    <cellStyle name="Porcentual 2" xfId="107"/>
  </cellStyles>
  <dxfs count="227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01%20VICERRECTORIA\licitacion%20faca\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XL6411YQG/Downloads/EVAL%20LP%20019-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sheetName val="CALIFICACION"/>
      <sheetName val="CALIFICACION (2)"/>
      <sheetName val="PFM"/>
      <sheetName val="CorrAritm"/>
      <sheetName val="CorrAritm (2)"/>
      <sheetName val="CorrAritm ok"/>
    </sheetNames>
    <sheetDataSet>
      <sheetData sheetId="0" refreshError="1"/>
      <sheetData sheetId="1" refreshError="1"/>
      <sheetData sheetId="2" refreshError="1"/>
      <sheetData sheetId="3" refreshError="1">
        <row r="8">
          <cell r="D8">
            <v>5623338073.8538179</v>
          </cell>
          <cell r="F8">
            <v>16831728694.758698</v>
          </cell>
          <cell r="H8">
            <v>6692530559.6800117</v>
          </cell>
          <cell r="J8">
            <v>5783802580.2775249</v>
          </cell>
          <cell r="L8">
            <v>4821786730.7590313</v>
          </cell>
        </row>
        <row r="9">
          <cell r="D9">
            <v>790393302.73645663</v>
          </cell>
          <cell r="F9">
            <v>1734504989.2279019</v>
          </cell>
          <cell r="H9">
            <v>849976967.36593485</v>
          </cell>
          <cell r="J9">
            <v>826257511.46821785</v>
          </cell>
          <cell r="L9">
            <v>807939412.87260425</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X51"/>
  <sheetViews>
    <sheetView tabSelected="1" view="pageBreakPreview" topLeftCell="A5" zoomScale="80" zoomScaleNormal="80" zoomScaleSheetLayoutView="80" zoomScalePageLayoutView="70" workbookViewId="0">
      <pane xSplit="2" ySplit="4" topLeftCell="C21" activePane="bottomRight" state="frozen"/>
      <selection activeCell="A5" sqref="A5"/>
      <selection pane="topRight" activeCell="C5" sqref="C5"/>
      <selection pane="bottomLeft" activeCell="A9" sqref="A9"/>
      <selection pane="bottomRight" activeCell="L7" sqref="L7"/>
    </sheetView>
  </sheetViews>
  <sheetFormatPr baseColWidth="10" defaultColWidth="11.42578125" defaultRowHeight="12.75" x14ac:dyDescent="0.2"/>
  <cols>
    <col min="1" max="1" width="10" style="119" customWidth="1"/>
    <col min="2" max="2" width="46" style="121" customWidth="1"/>
    <col min="3" max="3" width="12.42578125" style="121" customWidth="1"/>
    <col min="4" max="4" width="26" style="121" customWidth="1"/>
    <col min="5" max="5" width="11.85546875" style="121" customWidth="1"/>
    <col min="6" max="6" width="26.7109375" style="121" customWidth="1"/>
    <col min="7" max="7" width="11.7109375" style="121" customWidth="1"/>
    <col min="8" max="8" width="26" style="121" customWidth="1"/>
    <col min="9" max="9" width="11.7109375" style="120" customWidth="1"/>
    <col min="10" max="10" width="25.7109375" style="120" customWidth="1"/>
    <col min="11" max="11" width="12.140625" style="120" customWidth="1"/>
    <col min="12" max="12" width="26" style="120" customWidth="1"/>
    <col min="13" max="13" width="11.7109375" style="120" customWidth="1"/>
    <col min="14" max="14" width="25.42578125" style="120" customWidth="1"/>
    <col min="15" max="15" width="11.7109375" style="120" customWidth="1"/>
    <col min="16" max="16" width="25.7109375" style="120" customWidth="1"/>
    <col min="17" max="17" width="11.7109375" style="120" customWidth="1"/>
    <col min="18" max="18" width="25.7109375" style="120" customWidth="1"/>
    <col min="19" max="19" width="11.7109375" style="120" customWidth="1"/>
    <col min="20" max="20" width="25.7109375" style="120" customWidth="1"/>
    <col min="21" max="21" width="11.7109375" style="120" customWidth="1"/>
    <col min="22" max="22" width="25.7109375" style="120" customWidth="1"/>
    <col min="23" max="23" width="11.7109375" style="120" customWidth="1"/>
    <col min="24" max="24" width="25.7109375" style="120" customWidth="1"/>
    <col min="25" max="25" width="11.7109375" style="120" customWidth="1"/>
    <col min="26" max="26" width="25.7109375" style="120" customWidth="1"/>
    <col min="27" max="27" width="11.85546875" style="120" customWidth="1"/>
    <col min="28" max="28" width="26" style="120" customWidth="1"/>
    <col min="29" max="29" width="11.7109375" style="120" customWidth="1"/>
    <col min="30" max="30" width="25.7109375" style="120" customWidth="1"/>
    <col min="31" max="31" width="11.42578125" style="120" customWidth="1"/>
    <col min="32" max="32" width="25.7109375" style="120" customWidth="1"/>
    <col min="33" max="33" width="11.7109375" style="120" customWidth="1"/>
    <col min="34" max="34" width="25.7109375" style="120" customWidth="1"/>
    <col min="35" max="35" width="12.42578125" style="120" customWidth="1"/>
    <col min="36" max="36" width="26.7109375" style="120" customWidth="1"/>
    <col min="37" max="37" width="12.42578125" style="120" customWidth="1"/>
    <col min="38" max="38" width="26.140625" style="120" customWidth="1"/>
    <col min="39" max="39" width="12.140625" style="120" customWidth="1"/>
    <col min="40" max="40" width="26" style="120" customWidth="1"/>
    <col min="41" max="41" width="11.7109375" style="120" customWidth="1"/>
    <col min="42" max="42" width="26" style="120" customWidth="1"/>
    <col min="43" max="43" width="11.7109375" style="120" customWidth="1"/>
    <col min="44" max="44" width="25.7109375" style="120" customWidth="1"/>
    <col min="45" max="45" width="11.85546875" style="120" customWidth="1"/>
    <col min="46" max="46" width="30.7109375" style="120" customWidth="1"/>
    <col min="47" max="47" width="15.7109375" style="120" customWidth="1"/>
    <col min="48" max="48" width="30.7109375" style="120" customWidth="1"/>
    <col min="49" max="49" width="15.7109375" style="120" customWidth="1"/>
    <col min="50" max="50" width="30.7109375" style="120" customWidth="1"/>
    <col min="51" max="51" width="15.7109375" style="120" customWidth="1"/>
    <col min="52" max="52" width="30.7109375" style="120" customWidth="1"/>
    <col min="53" max="53" width="15.7109375" style="120" customWidth="1"/>
    <col min="54" max="54" width="30.7109375" style="120" customWidth="1"/>
    <col min="55" max="55" width="15.7109375" style="120" customWidth="1"/>
    <col min="56" max="56" width="30.7109375" style="120" customWidth="1"/>
    <col min="57" max="57" width="15.7109375" style="120" customWidth="1"/>
    <col min="58" max="58" width="30.7109375" style="120" customWidth="1"/>
    <col min="59" max="59" width="15.7109375" style="120" customWidth="1"/>
    <col min="60" max="60" width="30.7109375" style="120" customWidth="1"/>
    <col min="61" max="61" width="15.7109375" style="120" customWidth="1"/>
    <col min="62" max="62" width="30.7109375" style="120" customWidth="1"/>
    <col min="63" max="63" width="15.7109375" style="120" customWidth="1"/>
    <col min="64" max="64" width="30.7109375" style="120" customWidth="1"/>
    <col min="65" max="65" width="15.7109375" style="120" customWidth="1"/>
    <col min="66" max="66" width="30.7109375" style="120" customWidth="1"/>
    <col min="67" max="67" width="15.7109375" style="120" customWidth="1"/>
    <col min="68" max="68" width="30.7109375" style="120" customWidth="1"/>
    <col min="69" max="69" width="15.7109375" style="120" customWidth="1"/>
    <col min="70" max="70" width="30.7109375" style="120" customWidth="1"/>
    <col min="71" max="71" width="15.7109375" style="120" customWidth="1"/>
    <col min="72" max="72" width="30.7109375" style="120" customWidth="1"/>
    <col min="73" max="73" width="15.7109375" style="120" customWidth="1"/>
    <col min="74" max="74" width="30.7109375" style="120" customWidth="1"/>
    <col min="75" max="75" width="15.7109375" style="120" customWidth="1"/>
    <col min="76" max="76" width="30.7109375" style="120" customWidth="1"/>
    <col min="77" max="77" width="15.7109375" style="106" customWidth="1"/>
    <col min="78" max="16384" width="11.42578125" style="106"/>
  </cols>
  <sheetData>
    <row r="1" spans="1:76" s="99" customFormat="1" ht="33" customHeight="1" x14ac:dyDescent="0.25">
      <c r="A1" s="98" t="s">
        <v>97</v>
      </c>
      <c r="B1" s="98"/>
      <c r="C1" s="274" t="s">
        <v>115</v>
      </c>
      <c r="D1" s="275"/>
      <c r="E1" s="275"/>
      <c r="F1" s="275"/>
      <c r="G1" s="275"/>
      <c r="H1" s="275"/>
      <c r="I1" s="275"/>
      <c r="J1" s="275"/>
      <c r="K1" s="275"/>
      <c r="L1" s="275"/>
      <c r="M1" s="170"/>
      <c r="N1" s="170"/>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243"/>
      <c r="BS1" s="243"/>
      <c r="BT1" s="243"/>
      <c r="BU1" s="243"/>
      <c r="BV1" s="243"/>
      <c r="BW1" s="243"/>
      <c r="BX1" s="243"/>
    </row>
    <row r="2" spans="1:76" s="99" customFormat="1" ht="33" customHeight="1" x14ac:dyDescent="0.25">
      <c r="A2" s="98"/>
      <c r="B2" s="98"/>
      <c r="C2" s="274" t="s">
        <v>178</v>
      </c>
      <c r="D2" s="275"/>
      <c r="E2" s="275"/>
      <c r="F2" s="275"/>
      <c r="G2" s="275"/>
      <c r="H2" s="275"/>
      <c r="I2" s="275"/>
      <c r="J2" s="275"/>
      <c r="K2" s="275"/>
      <c r="L2" s="275"/>
      <c r="M2" s="170"/>
      <c r="N2" s="170"/>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243"/>
      <c r="BS2" s="243"/>
      <c r="BT2" s="243"/>
      <c r="BU2" s="243"/>
      <c r="BV2" s="243"/>
      <c r="BW2" s="243"/>
      <c r="BX2" s="243"/>
    </row>
    <row r="3" spans="1:76" s="99" customFormat="1" ht="33" customHeight="1" x14ac:dyDescent="0.25">
      <c r="A3" s="98"/>
      <c r="B3" s="98"/>
      <c r="C3" s="274" t="s">
        <v>518</v>
      </c>
      <c r="D3" s="275"/>
      <c r="E3" s="275"/>
      <c r="F3" s="275"/>
      <c r="G3" s="275"/>
      <c r="H3" s="275"/>
      <c r="I3" s="275"/>
      <c r="J3" s="275"/>
      <c r="K3" s="275"/>
      <c r="L3" s="275"/>
      <c r="M3" s="170"/>
      <c r="N3" s="170"/>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c r="BS3" s="243"/>
      <c r="BT3" s="243"/>
      <c r="BU3" s="243"/>
      <c r="BV3" s="243"/>
      <c r="BW3" s="243"/>
      <c r="BX3" s="243"/>
    </row>
    <row r="4" spans="1:76" s="99" customFormat="1" ht="60.75" customHeight="1" x14ac:dyDescent="0.25">
      <c r="A4" s="170"/>
      <c r="B4" s="170"/>
      <c r="C4" s="276" t="s">
        <v>443</v>
      </c>
      <c r="D4" s="277"/>
      <c r="E4" s="277"/>
      <c r="F4" s="277"/>
      <c r="G4" s="277"/>
      <c r="H4" s="277"/>
      <c r="I4" s="277"/>
      <c r="J4" s="277"/>
      <c r="K4" s="277"/>
      <c r="L4" s="277"/>
      <c r="M4" s="244"/>
      <c r="N4" s="244"/>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row>
    <row r="5" spans="1:76" ht="21.75" customHeight="1" x14ac:dyDescent="0.2">
      <c r="A5" s="278" t="s">
        <v>0</v>
      </c>
      <c r="B5" s="281" t="s">
        <v>118</v>
      </c>
      <c r="C5" s="283">
        <v>1</v>
      </c>
      <c r="D5" s="283"/>
      <c r="E5" s="283">
        <v>2</v>
      </c>
      <c r="F5" s="283"/>
      <c r="G5" s="283">
        <v>3</v>
      </c>
      <c r="H5" s="283"/>
      <c r="I5" s="272">
        <v>4</v>
      </c>
      <c r="J5" s="272"/>
      <c r="K5" s="272">
        <v>5</v>
      </c>
      <c r="L5" s="272"/>
      <c r="M5" s="272">
        <v>6</v>
      </c>
      <c r="N5" s="272"/>
      <c r="O5" s="272">
        <v>7</v>
      </c>
      <c r="P5" s="272"/>
      <c r="Q5" s="272">
        <v>8</v>
      </c>
      <c r="R5" s="272"/>
      <c r="S5" s="272">
        <v>9</v>
      </c>
      <c r="T5" s="272"/>
      <c r="U5" s="272">
        <v>10</v>
      </c>
      <c r="V5" s="272"/>
      <c r="W5" s="272">
        <v>11</v>
      </c>
      <c r="X5" s="272"/>
      <c r="Y5" s="272">
        <v>12</v>
      </c>
      <c r="Z5" s="272"/>
      <c r="AA5" s="272">
        <v>13</v>
      </c>
      <c r="AB5" s="272"/>
      <c r="AC5" s="272">
        <v>14</v>
      </c>
      <c r="AD5" s="272"/>
      <c r="AE5" s="272">
        <v>15</v>
      </c>
      <c r="AF5" s="272"/>
      <c r="AG5" s="272">
        <v>16</v>
      </c>
      <c r="AH5" s="272"/>
      <c r="AI5" s="272">
        <v>17</v>
      </c>
      <c r="AJ5" s="272"/>
      <c r="AK5" s="272">
        <v>18</v>
      </c>
      <c r="AL5" s="272"/>
      <c r="AM5" s="272">
        <v>19</v>
      </c>
      <c r="AN5" s="272"/>
      <c r="AO5" s="272">
        <v>20</v>
      </c>
      <c r="AP5" s="272"/>
      <c r="AQ5" s="272">
        <v>21</v>
      </c>
      <c r="AR5" s="272"/>
      <c r="AS5" s="272">
        <v>22</v>
      </c>
      <c r="AT5" s="272"/>
      <c r="AU5" s="272">
        <v>23</v>
      </c>
      <c r="AV5" s="272"/>
      <c r="AW5" s="272">
        <v>24</v>
      </c>
      <c r="AX5" s="272"/>
      <c r="AY5" s="272">
        <v>25</v>
      </c>
      <c r="AZ5" s="272"/>
      <c r="BA5" s="272">
        <v>26</v>
      </c>
      <c r="BB5" s="272"/>
      <c r="BC5" s="272">
        <v>27</v>
      </c>
      <c r="BD5" s="272"/>
      <c r="BE5" s="272">
        <v>28</v>
      </c>
      <c r="BF5" s="272"/>
      <c r="BG5" s="272">
        <v>29</v>
      </c>
      <c r="BH5" s="272"/>
      <c r="BI5" s="272">
        <v>30</v>
      </c>
      <c r="BJ5" s="272"/>
      <c r="BK5" s="272">
        <v>31</v>
      </c>
      <c r="BL5" s="272"/>
      <c r="BM5" s="272">
        <v>32</v>
      </c>
      <c r="BN5" s="272"/>
      <c r="BO5" s="272">
        <v>33</v>
      </c>
      <c r="BP5" s="272"/>
      <c r="BQ5" s="272">
        <v>34</v>
      </c>
      <c r="BR5" s="272"/>
      <c r="BS5" s="272">
        <v>35</v>
      </c>
      <c r="BT5" s="272"/>
      <c r="BU5" s="272">
        <v>36</v>
      </c>
      <c r="BV5" s="272"/>
      <c r="BW5" s="272">
        <v>37</v>
      </c>
      <c r="BX5" s="272"/>
    </row>
    <row r="6" spans="1:76" s="246" customFormat="1" ht="72" customHeight="1" x14ac:dyDescent="0.2">
      <c r="A6" s="279"/>
      <c r="B6" s="282"/>
      <c r="C6" s="273" t="s">
        <v>151</v>
      </c>
      <c r="D6" s="273"/>
      <c r="E6" s="273" t="s">
        <v>152</v>
      </c>
      <c r="F6" s="273"/>
      <c r="G6" s="273" t="s">
        <v>153</v>
      </c>
      <c r="H6" s="273"/>
      <c r="I6" s="271" t="s">
        <v>519</v>
      </c>
      <c r="J6" s="271"/>
      <c r="K6" s="271" t="s">
        <v>155</v>
      </c>
      <c r="L6" s="271"/>
      <c r="M6" s="271" t="s">
        <v>156</v>
      </c>
      <c r="N6" s="271"/>
      <c r="O6" s="271" t="s">
        <v>179</v>
      </c>
      <c r="P6" s="271"/>
      <c r="Q6" s="271" t="s">
        <v>520</v>
      </c>
      <c r="R6" s="271"/>
      <c r="S6" s="271" t="s">
        <v>181</v>
      </c>
      <c r="T6" s="271"/>
      <c r="U6" s="271" t="s">
        <v>182</v>
      </c>
      <c r="V6" s="271"/>
      <c r="W6" s="271" t="s">
        <v>183</v>
      </c>
      <c r="X6" s="271"/>
      <c r="Y6" s="271" t="s">
        <v>184</v>
      </c>
      <c r="Z6" s="271"/>
      <c r="AA6" s="271" t="s">
        <v>185</v>
      </c>
      <c r="AB6" s="271"/>
      <c r="AC6" s="271" t="s">
        <v>186</v>
      </c>
      <c r="AD6" s="271"/>
      <c r="AE6" s="271" t="s">
        <v>187</v>
      </c>
      <c r="AF6" s="271"/>
      <c r="AG6" s="271" t="s">
        <v>188</v>
      </c>
      <c r="AH6" s="271"/>
      <c r="AI6" s="271" t="s">
        <v>189</v>
      </c>
      <c r="AJ6" s="271"/>
      <c r="AK6" s="271" t="s">
        <v>190</v>
      </c>
      <c r="AL6" s="271"/>
      <c r="AM6" s="271" t="s">
        <v>191</v>
      </c>
      <c r="AN6" s="271"/>
      <c r="AO6" s="271" t="s">
        <v>192</v>
      </c>
      <c r="AP6" s="271"/>
      <c r="AQ6" s="271" t="s">
        <v>453</v>
      </c>
      <c r="AR6" s="271"/>
      <c r="AS6" s="271" t="s">
        <v>521</v>
      </c>
      <c r="AT6" s="271"/>
      <c r="AU6" s="271" t="s">
        <v>522</v>
      </c>
      <c r="AV6" s="271"/>
      <c r="AW6" s="271" t="s">
        <v>194</v>
      </c>
      <c r="AX6" s="271"/>
      <c r="AY6" s="271" t="s">
        <v>523</v>
      </c>
      <c r="AZ6" s="271"/>
      <c r="BA6" s="271" t="s">
        <v>524</v>
      </c>
      <c r="BB6" s="271"/>
      <c r="BC6" s="271" t="s">
        <v>195</v>
      </c>
      <c r="BD6" s="271"/>
      <c r="BE6" s="271" t="s">
        <v>196</v>
      </c>
      <c r="BF6" s="271"/>
      <c r="BG6" s="271" t="s">
        <v>197</v>
      </c>
      <c r="BH6" s="271"/>
      <c r="BI6" s="271" t="s">
        <v>198</v>
      </c>
      <c r="BJ6" s="271"/>
      <c r="BK6" s="271" t="s">
        <v>199</v>
      </c>
      <c r="BL6" s="271"/>
      <c r="BM6" s="271" t="s">
        <v>200</v>
      </c>
      <c r="BN6" s="271"/>
      <c r="BO6" s="271" t="s">
        <v>525</v>
      </c>
      <c r="BP6" s="271"/>
      <c r="BQ6" s="271" t="s">
        <v>201</v>
      </c>
      <c r="BR6" s="271"/>
      <c r="BS6" s="271" t="s">
        <v>526</v>
      </c>
      <c r="BT6" s="271"/>
      <c r="BU6" s="271" t="s">
        <v>203</v>
      </c>
      <c r="BV6" s="271"/>
      <c r="BW6" s="271" t="s">
        <v>204</v>
      </c>
      <c r="BX6" s="271"/>
    </row>
    <row r="7" spans="1:76" ht="64.5" customHeight="1" x14ac:dyDescent="0.2">
      <c r="A7" s="280"/>
      <c r="B7" s="247" t="s">
        <v>119</v>
      </c>
      <c r="C7" s="247" t="s">
        <v>120</v>
      </c>
      <c r="D7" s="248" t="s">
        <v>527</v>
      </c>
      <c r="E7" s="247" t="s">
        <v>120</v>
      </c>
      <c r="F7" s="248" t="s">
        <v>527</v>
      </c>
      <c r="G7" s="247" t="s">
        <v>120</v>
      </c>
      <c r="H7" s="248" t="s">
        <v>527</v>
      </c>
      <c r="I7" s="247" t="s">
        <v>120</v>
      </c>
      <c r="J7" s="248" t="s">
        <v>527</v>
      </c>
      <c r="K7" s="247" t="s">
        <v>120</v>
      </c>
      <c r="L7" s="248" t="s">
        <v>527</v>
      </c>
      <c r="M7" s="247" t="s">
        <v>120</v>
      </c>
      <c r="N7" s="248" t="s">
        <v>527</v>
      </c>
      <c r="O7" s="247" t="s">
        <v>120</v>
      </c>
      <c r="P7" s="248" t="s">
        <v>527</v>
      </c>
      <c r="Q7" s="247" t="s">
        <v>120</v>
      </c>
      <c r="R7" s="248" t="s">
        <v>527</v>
      </c>
      <c r="S7" s="247" t="s">
        <v>120</v>
      </c>
      <c r="T7" s="248" t="s">
        <v>527</v>
      </c>
      <c r="U7" s="247" t="s">
        <v>120</v>
      </c>
      <c r="V7" s="248" t="s">
        <v>527</v>
      </c>
      <c r="W7" s="247" t="s">
        <v>120</v>
      </c>
      <c r="X7" s="248" t="s">
        <v>527</v>
      </c>
      <c r="Y7" s="247" t="s">
        <v>120</v>
      </c>
      <c r="Z7" s="248" t="s">
        <v>527</v>
      </c>
      <c r="AA7" s="247" t="s">
        <v>120</v>
      </c>
      <c r="AB7" s="248" t="s">
        <v>527</v>
      </c>
      <c r="AC7" s="247" t="s">
        <v>120</v>
      </c>
      <c r="AD7" s="248" t="s">
        <v>527</v>
      </c>
      <c r="AE7" s="247" t="s">
        <v>120</v>
      </c>
      <c r="AF7" s="248" t="s">
        <v>527</v>
      </c>
      <c r="AG7" s="247" t="s">
        <v>120</v>
      </c>
      <c r="AH7" s="248" t="s">
        <v>527</v>
      </c>
      <c r="AI7" s="247" t="s">
        <v>120</v>
      </c>
      <c r="AJ7" s="248" t="s">
        <v>527</v>
      </c>
      <c r="AK7" s="247" t="s">
        <v>120</v>
      </c>
      <c r="AL7" s="248" t="s">
        <v>527</v>
      </c>
      <c r="AM7" s="247" t="s">
        <v>120</v>
      </c>
      <c r="AN7" s="248" t="s">
        <v>527</v>
      </c>
      <c r="AO7" s="247" t="s">
        <v>120</v>
      </c>
      <c r="AP7" s="248" t="s">
        <v>527</v>
      </c>
      <c r="AQ7" s="247" t="s">
        <v>120</v>
      </c>
      <c r="AR7" s="248" t="s">
        <v>527</v>
      </c>
      <c r="AS7" s="247" t="s">
        <v>120</v>
      </c>
      <c r="AT7" s="248" t="s">
        <v>527</v>
      </c>
      <c r="AU7" s="247" t="s">
        <v>120</v>
      </c>
      <c r="AV7" s="248" t="s">
        <v>527</v>
      </c>
      <c r="AW7" s="247" t="s">
        <v>120</v>
      </c>
      <c r="AX7" s="248" t="s">
        <v>527</v>
      </c>
      <c r="AY7" s="247" t="s">
        <v>120</v>
      </c>
      <c r="AZ7" s="248" t="s">
        <v>527</v>
      </c>
      <c r="BA7" s="247" t="s">
        <v>120</v>
      </c>
      <c r="BB7" s="248" t="s">
        <v>527</v>
      </c>
      <c r="BC7" s="247" t="s">
        <v>120</v>
      </c>
      <c r="BD7" s="248" t="s">
        <v>527</v>
      </c>
      <c r="BE7" s="247" t="s">
        <v>120</v>
      </c>
      <c r="BF7" s="248" t="s">
        <v>527</v>
      </c>
      <c r="BG7" s="247" t="s">
        <v>120</v>
      </c>
      <c r="BH7" s="248" t="s">
        <v>527</v>
      </c>
      <c r="BI7" s="247" t="s">
        <v>120</v>
      </c>
      <c r="BJ7" s="248" t="s">
        <v>527</v>
      </c>
      <c r="BK7" s="247" t="s">
        <v>120</v>
      </c>
      <c r="BL7" s="248" t="s">
        <v>527</v>
      </c>
      <c r="BM7" s="247" t="s">
        <v>120</v>
      </c>
      <c r="BN7" s="248" t="s">
        <v>527</v>
      </c>
      <c r="BO7" s="247" t="s">
        <v>120</v>
      </c>
      <c r="BP7" s="248" t="s">
        <v>527</v>
      </c>
      <c r="BQ7" s="247" t="s">
        <v>120</v>
      </c>
      <c r="BR7" s="248" t="s">
        <v>527</v>
      </c>
      <c r="BS7" s="247" t="s">
        <v>120</v>
      </c>
      <c r="BT7" s="248" t="s">
        <v>527</v>
      </c>
      <c r="BU7" s="247" t="s">
        <v>120</v>
      </c>
      <c r="BV7" s="248" t="s">
        <v>527</v>
      </c>
      <c r="BW7" s="247" t="s">
        <v>120</v>
      </c>
      <c r="BX7" s="248" t="s">
        <v>527</v>
      </c>
    </row>
    <row r="8" spans="1:76" ht="31.5" customHeight="1" x14ac:dyDescent="0.2">
      <c r="A8" s="249"/>
      <c r="B8" s="250"/>
      <c r="C8" s="267" t="s">
        <v>528</v>
      </c>
      <c r="D8" s="268"/>
      <c r="E8" s="268"/>
      <c r="F8" s="268"/>
      <c r="G8" s="268"/>
      <c r="H8" s="268"/>
      <c r="I8" s="268"/>
      <c r="J8" s="268"/>
      <c r="K8" s="268"/>
      <c r="L8" s="268"/>
      <c r="M8" s="268"/>
      <c r="N8" s="268"/>
      <c r="O8" s="268"/>
      <c r="P8" s="268"/>
      <c r="Q8" s="268"/>
      <c r="R8" s="268"/>
      <c r="S8" s="268"/>
      <c r="T8" s="269"/>
      <c r="U8" s="267" t="s">
        <v>528</v>
      </c>
      <c r="V8" s="268"/>
      <c r="W8" s="268"/>
      <c r="X8" s="268"/>
      <c r="Y8" s="268"/>
      <c r="Z8" s="268"/>
      <c r="AA8" s="268"/>
      <c r="AB8" s="268"/>
      <c r="AC8" s="268"/>
      <c r="AD8" s="268"/>
      <c r="AE8" s="268"/>
      <c r="AF8" s="268"/>
      <c r="AG8" s="268"/>
      <c r="AH8" s="268"/>
      <c r="AI8" s="268"/>
      <c r="AJ8" s="268"/>
      <c r="AK8" s="268"/>
      <c r="AL8" s="269"/>
      <c r="AM8" s="267" t="s">
        <v>528</v>
      </c>
      <c r="AN8" s="268"/>
      <c r="AO8" s="268"/>
      <c r="AP8" s="268"/>
      <c r="AQ8" s="268"/>
      <c r="AR8" s="268"/>
      <c r="AS8" s="268"/>
      <c r="AT8" s="268"/>
      <c r="AU8" s="268"/>
      <c r="AV8" s="268"/>
      <c r="AW8" s="268"/>
      <c r="AX8" s="268"/>
      <c r="AY8" s="268"/>
      <c r="AZ8" s="268"/>
      <c r="BA8" s="268"/>
      <c r="BB8" s="268"/>
      <c r="BC8" s="268"/>
      <c r="BD8" s="269"/>
      <c r="BE8" s="267" t="s">
        <v>528</v>
      </c>
      <c r="BF8" s="268"/>
      <c r="BG8" s="268"/>
      <c r="BH8" s="268"/>
      <c r="BI8" s="268"/>
      <c r="BJ8" s="268"/>
      <c r="BK8" s="268"/>
      <c r="BL8" s="268"/>
      <c r="BM8" s="268"/>
      <c r="BN8" s="268"/>
      <c r="BO8" s="268"/>
      <c r="BP8" s="268"/>
      <c r="BQ8" s="268"/>
      <c r="BR8" s="268"/>
      <c r="BS8" s="268"/>
      <c r="BT8" s="268"/>
      <c r="BU8" s="268"/>
      <c r="BV8" s="268"/>
      <c r="BW8" s="251"/>
      <c r="BX8" s="251"/>
    </row>
    <row r="9" spans="1:76" ht="47.25" customHeight="1" x14ac:dyDescent="0.2">
      <c r="A9" s="252" t="s">
        <v>529</v>
      </c>
      <c r="B9" s="253" t="s">
        <v>530</v>
      </c>
      <c r="C9" s="248" t="s">
        <v>124</v>
      </c>
      <c r="D9" s="248"/>
      <c r="E9" s="248" t="s">
        <v>124</v>
      </c>
      <c r="F9" s="248"/>
      <c r="G9" s="248" t="s">
        <v>124</v>
      </c>
      <c r="H9" s="248"/>
      <c r="I9" s="248" t="s">
        <v>124</v>
      </c>
      <c r="J9" s="248"/>
      <c r="K9" s="248" t="s">
        <v>124</v>
      </c>
      <c r="L9" s="248"/>
      <c r="M9" s="248" t="s">
        <v>124</v>
      </c>
      <c r="N9" s="248"/>
      <c r="O9" s="248" t="s">
        <v>124</v>
      </c>
      <c r="P9" s="248"/>
      <c r="Q9" s="248" t="s">
        <v>124</v>
      </c>
      <c r="R9" s="248"/>
      <c r="S9" s="248" t="s">
        <v>123</v>
      </c>
      <c r="T9" s="248" t="s">
        <v>531</v>
      </c>
      <c r="U9" s="248" t="s">
        <v>532</v>
      </c>
      <c r="V9" s="248"/>
      <c r="W9" s="248" t="s">
        <v>532</v>
      </c>
      <c r="X9" s="248"/>
      <c r="Y9" s="248" t="s">
        <v>124</v>
      </c>
      <c r="Z9" s="248"/>
      <c r="AA9" s="248" t="s">
        <v>124</v>
      </c>
      <c r="AB9" s="248"/>
      <c r="AC9" s="248" t="s">
        <v>124</v>
      </c>
      <c r="AD9" s="248"/>
      <c r="AE9" s="248" t="s">
        <v>124</v>
      </c>
      <c r="AF9" s="248"/>
      <c r="AG9" s="248" t="s">
        <v>124</v>
      </c>
      <c r="AH9" s="248"/>
      <c r="AI9" s="248" t="s">
        <v>124</v>
      </c>
      <c r="AJ9" s="248"/>
      <c r="AK9" s="248" t="s">
        <v>124</v>
      </c>
      <c r="AL9" s="248"/>
      <c r="AM9" s="248" t="s">
        <v>124</v>
      </c>
      <c r="AN9" s="248"/>
      <c r="AO9" s="248" t="s">
        <v>124</v>
      </c>
      <c r="AP9" s="248"/>
      <c r="AQ9" s="248" t="s">
        <v>124</v>
      </c>
      <c r="AR9" s="248"/>
      <c r="AS9" s="248" t="s">
        <v>124</v>
      </c>
      <c r="AT9" s="248"/>
      <c r="AU9" s="248" t="s">
        <v>124</v>
      </c>
      <c r="AV9" s="248"/>
      <c r="AW9" s="248" t="s">
        <v>124</v>
      </c>
      <c r="AX9" s="248"/>
      <c r="AY9" s="248" t="s">
        <v>124</v>
      </c>
      <c r="AZ9" s="248"/>
      <c r="BA9" s="248" t="s">
        <v>124</v>
      </c>
      <c r="BB9" s="248"/>
      <c r="BC9" s="248" t="s">
        <v>124</v>
      </c>
      <c r="BD9" s="248"/>
      <c r="BE9" s="248" t="s">
        <v>124</v>
      </c>
      <c r="BF9" s="248"/>
      <c r="BG9" s="248" t="s">
        <v>124</v>
      </c>
      <c r="BH9" s="248"/>
      <c r="BI9" s="248" t="s">
        <v>124</v>
      </c>
      <c r="BJ9" s="248"/>
      <c r="BK9" s="248" t="s">
        <v>124</v>
      </c>
      <c r="BL9" s="248"/>
      <c r="BM9" s="248" t="s">
        <v>124</v>
      </c>
      <c r="BN9" s="248"/>
      <c r="BO9" s="248" t="s">
        <v>124</v>
      </c>
      <c r="BP9" s="248"/>
      <c r="BQ9" s="248" t="s">
        <v>124</v>
      </c>
      <c r="BR9" s="248"/>
      <c r="BS9" s="248" t="s">
        <v>124</v>
      </c>
      <c r="BT9" s="248"/>
      <c r="BU9" s="248" t="s">
        <v>124</v>
      </c>
      <c r="BV9" s="248"/>
      <c r="BW9" s="248" t="s">
        <v>124</v>
      </c>
      <c r="BX9" s="248"/>
    </row>
    <row r="10" spans="1:76" ht="50.25" customHeight="1" x14ac:dyDescent="0.2">
      <c r="A10" s="252" t="s">
        <v>533</v>
      </c>
      <c r="B10" s="254" t="s">
        <v>534</v>
      </c>
      <c r="C10" s="248" t="s">
        <v>124</v>
      </c>
      <c r="D10" s="255"/>
      <c r="E10" s="248" t="s">
        <v>124</v>
      </c>
      <c r="F10" s="255"/>
      <c r="G10" s="248" t="s">
        <v>124</v>
      </c>
      <c r="H10" s="255"/>
      <c r="I10" s="248" t="s">
        <v>124</v>
      </c>
      <c r="J10" s="255"/>
      <c r="K10" s="248" t="s">
        <v>124</v>
      </c>
      <c r="L10" s="255"/>
      <c r="M10" s="248" t="s">
        <v>124</v>
      </c>
      <c r="N10" s="255"/>
      <c r="O10" s="248" t="s">
        <v>124</v>
      </c>
      <c r="P10" s="255"/>
      <c r="Q10" s="248" t="s">
        <v>124</v>
      </c>
      <c r="R10" s="255"/>
      <c r="S10" s="248" t="s">
        <v>124</v>
      </c>
      <c r="T10" s="255"/>
      <c r="U10" s="248" t="s">
        <v>532</v>
      </c>
      <c r="V10" s="255"/>
      <c r="W10" s="248" t="s">
        <v>532</v>
      </c>
      <c r="X10" s="255"/>
      <c r="Y10" s="248" t="s">
        <v>124</v>
      </c>
      <c r="Z10" s="255"/>
      <c r="AA10" s="248" t="s">
        <v>124</v>
      </c>
      <c r="AB10" s="255"/>
      <c r="AC10" s="248" t="s">
        <v>124</v>
      </c>
      <c r="AD10" s="255"/>
      <c r="AE10" s="248" t="s">
        <v>124</v>
      </c>
      <c r="AF10" s="255"/>
      <c r="AG10" s="248" t="s">
        <v>124</v>
      </c>
      <c r="AH10" s="255"/>
      <c r="AI10" s="248" t="s">
        <v>124</v>
      </c>
      <c r="AJ10" s="255"/>
      <c r="AK10" s="248" t="s">
        <v>124</v>
      </c>
      <c r="AL10" s="255"/>
      <c r="AM10" s="248" t="s">
        <v>124</v>
      </c>
      <c r="AN10" s="255"/>
      <c r="AO10" s="248" t="s">
        <v>124</v>
      </c>
      <c r="AP10" s="255"/>
      <c r="AQ10" s="248" t="s">
        <v>124</v>
      </c>
      <c r="AR10" s="255"/>
      <c r="AS10" s="248" t="s">
        <v>124</v>
      </c>
      <c r="AT10" s="255"/>
      <c r="AU10" s="248" t="s">
        <v>124</v>
      </c>
      <c r="AV10" s="255"/>
      <c r="AW10" s="248" t="s">
        <v>124</v>
      </c>
      <c r="AX10" s="255"/>
      <c r="AY10" s="248" t="s">
        <v>124</v>
      </c>
      <c r="AZ10" s="255"/>
      <c r="BA10" s="248" t="s">
        <v>124</v>
      </c>
      <c r="BB10" s="255"/>
      <c r="BC10" s="248" t="s">
        <v>124</v>
      </c>
      <c r="BD10" s="255"/>
      <c r="BE10" s="248" t="s">
        <v>124</v>
      </c>
      <c r="BF10" s="255"/>
      <c r="BG10" s="248" t="s">
        <v>124</v>
      </c>
      <c r="BH10" s="255"/>
      <c r="BI10" s="248" t="s">
        <v>124</v>
      </c>
      <c r="BJ10" s="255"/>
      <c r="BK10" s="248" t="s">
        <v>124</v>
      </c>
      <c r="BL10" s="255"/>
      <c r="BM10" s="248" t="s">
        <v>124</v>
      </c>
      <c r="BN10" s="255"/>
      <c r="BO10" s="248" t="s">
        <v>124</v>
      </c>
      <c r="BP10" s="255"/>
      <c r="BQ10" s="248" t="s">
        <v>124</v>
      </c>
      <c r="BR10" s="255"/>
      <c r="BS10" s="248" t="s">
        <v>124</v>
      </c>
      <c r="BT10" s="255"/>
      <c r="BU10" s="248" t="s">
        <v>124</v>
      </c>
      <c r="BV10" s="255"/>
      <c r="BW10" s="248" t="s">
        <v>124</v>
      </c>
      <c r="BX10" s="255"/>
    </row>
    <row r="11" spans="1:76" ht="48.75" customHeight="1" x14ac:dyDescent="0.2">
      <c r="A11" s="263" t="s">
        <v>535</v>
      </c>
      <c r="B11" s="254" t="s">
        <v>536</v>
      </c>
      <c r="C11" s="248" t="s">
        <v>124</v>
      </c>
      <c r="D11" s="248"/>
      <c r="E11" s="248" t="s">
        <v>124</v>
      </c>
      <c r="F11" s="248"/>
      <c r="G11" s="248" t="s">
        <v>124</v>
      </c>
      <c r="H11" s="248"/>
      <c r="I11" s="248" t="s">
        <v>124</v>
      </c>
      <c r="J11" s="248"/>
      <c r="K11" s="248" t="s">
        <v>124</v>
      </c>
      <c r="L11" s="248"/>
      <c r="M11" s="248" t="s">
        <v>124</v>
      </c>
      <c r="N11" s="248"/>
      <c r="O11" s="248" t="s">
        <v>124</v>
      </c>
      <c r="P11" s="248"/>
      <c r="Q11" s="248" t="s">
        <v>124</v>
      </c>
      <c r="R11" s="248"/>
      <c r="S11" s="248" t="s">
        <v>124</v>
      </c>
      <c r="T11" s="248"/>
      <c r="U11" s="248" t="s">
        <v>532</v>
      </c>
      <c r="V11" s="248"/>
      <c r="W11" s="248" t="s">
        <v>532</v>
      </c>
      <c r="X11" s="248"/>
      <c r="Y11" s="248" t="s">
        <v>124</v>
      </c>
      <c r="Z11" s="248"/>
      <c r="AA11" s="248" t="s">
        <v>124</v>
      </c>
      <c r="AB11" s="248"/>
      <c r="AC11" s="248" t="s">
        <v>124</v>
      </c>
      <c r="AD11" s="248"/>
      <c r="AE11" s="248" t="s">
        <v>124</v>
      </c>
      <c r="AF11" s="248"/>
      <c r="AG11" s="248" t="s">
        <v>124</v>
      </c>
      <c r="AH11" s="248"/>
      <c r="AI11" s="248" t="s">
        <v>124</v>
      </c>
      <c r="AJ11" s="248"/>
      <c r="AK11" s="248" t="s">
        <v>124</v>
      </c>
      <c r="AL11" s="248"/>
      <c r="AM11" s="248" t="s">
        <v>123</v>
      </c>
      <c r="AN11" s="248" t="s">
        <v>537</v>
      </c>
      <c r="AO11" s="248" t="s">
        <v>124</v>
      </c>
      <c r="AP11" s="248"/>
      <c r="AQ11" s="248" t="s">
        <v>124</v>
      </c>
      <c r="AR11" s="248"/>
      <c r="AS11" s="248" t="s">
        <v>124</v>
      </c>
      <c r="AT11" s="248"/>
      <c r="AU11" s="248" t="s">
        <v>124</v>
      </c>
      <c r="AV11" s="248"/>
      <c r="AW11" s="248" t="s">
        <v>124</v>
      </c>
      <c r="AX11" s="248"/>
      <c r="AY11" s="248" t="s">
        <v>124</v>
      </c>
      <c r="AZ11" s="248"/>
      <c r="BA11" s="248" t="s">
        <v>124</v>
      </c>
      <c r="BB11" s="248"/>
      <c r="BC11" s="248" t="s">
        <v>124</v>
      </c>
      <c r="BD11" s="248"/>
      <c r="BE11" s="248" t="s">
        <v>124</v>
      </c>
      <c r="BF11" s="248"/>
      <c r="BG11" s="248" t="s">
        <v>124</v>
      </c>
      <c r="BH11" s="248"/>
      <c r="BI11" s="248" t="s">
        <v>124</v>
      </c>
      <c r="BJ11" s="248"/>
      <c r="BK11" s="248" t="s">
        <v>124</v>
      </c>
      <c r="BL11" s="248"/>
      <c r="BM11" s="248" t="s">
        <v>124</v>
      </c>
      <c r="BN11" s="248"/>
      <c r="BO11" s="248" t="s">
        <v>124</v>
      </c>
      <c r="BP11" s="248"/>
      <c r="BQ11" s="248" t="s">
        <v>124</v>
      </c>
      <c r="BR11" s="248"/>
      <c r="BS11" s="248" t="s">
        <v>124</v>
      </c>
      <c r="BT11" s="248"/>
      <c r="BU11" s="248" t="s">
        <v>124</v>
      </c>
      <c r="BV11" s="248"/>
      <c r="BW11" s="248" t="s">
        <v>124</v>
      </c>
      <c r="BX11" s="248"/>
    </row>
    <row r="12" spans="1:76" ht="48.75" customHeight="1" x14ac:dyDescent="0.2">
      <c r="A12" s="265"/>
      <c r="B12" s="254" t="s">
        <v>538</v>
      </c>
      <c r="C12" s="248" t="s">
        <v>124</v>
      </c>
      <c r="D12" s="248"/>
      <c r="E12" s="248" t="s">
        <v>124</v>
      </c>
      <c r="F12" s="248"/>
      <c r="G12" s="248" t="s">
        <v>124</v>
      </c>
      <c r="H12" s="248"/>
      <c r="I12" s="248" t="s">
        <v>124</v>
      </c>
      <c r="J12" s="248"/>
      <c r="K12" s="248" t="s">
        <v>124</v>
      </c>
      <c r="L12" s="248"/>
      <c r="M12" s="248" t="s">
        <v>124</v>
      </c>
      <c r="N12" s="248"/>
      <c r="O12" s="248" t="s">
        <v>124</v>
      </c>
      <c r="P12" s="248"/>
      <c r="Q12" s="248" t="s">
        <v>124</v>
      </c>
      <c r="R12" s="248"/>
      <c r="S12" s="248" t="s">
        <v>124</v>
      </c>
      <c r="T12" s="248"/>
      <c r="U12" s="248" t="s">
        <v>532</v>
      </c>
      <c r="V12" s="248"/>
      <c r="W12" s="248" t="s">
        <v>532</v>
      </c>
      <c r="X12" s="248"/>
      <c r="Y12" s="248" t="s">
        <v>124</v>
      </c>
      <c r="Z12" s="248"/>
      <c r="AA12" s="248" t="s">
        <v>124</v>
      </c>
      <c r="AB12" s="248"/>
      <c r="AC12" s="248" t="s">
        <v>124</v>
      </c>
      <c r="AD12" s="248"/>
      <c r="AE12" s="248" t="s">
        <v>124</v>
      </c>
      <c r="AF12" s="248"/>
      <c r="AG12" s="248" t="s">
        <v>124</v>
      </c>
      <c r="AH12" s="248"/>
      <c r="AI12" s="248" t="s">
        <v>124</v>
      </c>
      <c r="AJ12" s="248"/>
      <c r="AK12" s="248" t="s">
        <v>124</v>
      </c>
      <c r="AL12" s="248"/>
      <c r="AM12" s="248" t="s">
        <v>124</v>
      </c>
      <c r="AN12" s="248"/>
      <c r="AO12" s="248" t="s">
        <v>124</v>
      </c>
      <c r="AP12" s="248"/>
      <c r="AQ12" s="248" t="s">
        <v>124</v>
      </c>
      <c r="AR12" s="248"/>
      <c r="AS12" s="248" t="s">
        <v>124</v>
      </c>
      <c r="AT12" s="248"/>
      <c r="AU12" s="248" t="s">
        <v>124</v>
      </c>
      <c r="AV12" s="248"/>
      <c r="AW12" s="248" t="s">
        <v>124</v>
      </c>
      <c r="AX12" s="248"/>
      <c r="AY12" s="248" t="s">
        <v>124</v>
      </c>
      <c r="AZ12" s="248"/>
      <c r="BA12" s="248" t="s">
        <v>124</v>
      </c>
      <c r="BB12" s="248"/>
      <c r="BC12" s="248" t="s">
        <v>124</v>
      </c>
      <c r="BD12" s="248"/>
      <c r="BE12" s="248" t="s">
        <v>124</v>
      </c>
      <c r="BF12" s="248"/>
      <c r="BG12" s="248" t="s">
        <v>124</v>
      </c>
      <c r="BH12" s="248"/>
      <c r="BI12" s="248" t="s">
        <v>124</v>
      </c>
      <c r="BJ12" s="248"/>
      <c r="BK12" s="248" t="s">
        <v>124</v>
      </c>
      <c r="BL12" s="248"/>
      <c r="BM12" s="248" t="s">
        <v>124</v>
      </c>
      <c r="BN12" s="248"/>
      <c r="BO12" s="248" t="s">
        <v>124</v>
      </c>
      <c r="BP12" s="248"/>
      <c r="BQ12" s="248" t="s">
        <v>124</v>
      </c>
      <c r="BR12" s="248"/>
      <c r="BS12" s="248" t="s">
        <v>124</v>
      </c>
      <c r="BT12" s="248"/>
      <c r="BU12" s="248" t="s">
        <v>124</v>
      </c>
      <c r="BV12" s="248"/>
      <c r="BW12" s="248" t="s">
        <v>124</v>
      </c>
      <c r="BX12" s="248"/>
    </row>
    <row r="13" spans="1:76" ht="132" customHeight="1" x14ac:dyDescent="0.2">
      <c r="A13" s="270" t="s">
        <v>535</v>
      </c>
      <c r="B13" s="254" t="s">
        <v>539</v>
      </c>
      <c r="C13" s="248" t="s">
        <v>125</v>
      </c>
      <c r="D13" s="248"/>
      <c r="E13" s="248" t="s">
        <v>125</v>
      </c>
      <c r="F13" s="248"/>
      <c r="G13" s="248" t="s">
        <v>125</v>
      </c>
      <c r="H13" s="248"/>
      <c r="I13" s="248" t="s">
        <v>125</v>
      </c>
      <c r="J13" s="248"/>
      <c r="K13" s="248" t="s">
        <v>125</v>
      </c>
      <c r="L13" s="248"/>
      <c r="M13" s="248" t="s">
        <v>125</v>
      </c>
      <c r="N13" s="248"/>
      <c r="O13" s="248" t="s">
        <v>125</v>
      </c>
      <c r="P13" s="248"/>
      <c r="Q13" s="248" t="s">
        <v>125</v>
      </c>
      <c r="R13" s="248"/>
      <c r="S13" s="248" t="s">
        <v>125</v>
      </c>
      <c r="T13" s="248"/>
      <c r="U13" s="248" t="s">
        <v>125</v>
      </c>
      <c r="V13" s="248"/>
      <c r="W13" s="248" t="s">
        <v>125</v>
      </c>
      <c r="X13" s="248"/>
      <c r="Y13" s="248" t="s">
        <v>125</v>
      </c>
      <c r="Z13" s="248"/>
      <c r="AA13" s="248" t="s">
        <v>125</v>
      </c>
      <c r="AB13" s="248"/>
      <c r="AC13" s="248" t="s">
        <v>125</v>
      </c>
      <c r="AD13" s="248"/>
      <c r="AE13" s="248" t="s">
        <v>125</v>
      </c>
      <c r="AF13" s="248"/>
      <c r="AG13" s="248" t="s">
        <v>125</v>
      </c>
      <c r="AH13" s="248"/>
      <c r="AI13" s="248" t="s">
        <v>125</v>
      </c>
      <c r="AJ13" s="248"/>
      <c r="AK13" s="248" t="s">
        <v>125</v>
      </c>
      <c r="AL13" s="248"/>
      <c r="AM13" s="248" t="s">
        <v>125</v>
      </c>
      <c r="AN13" s="248"/>
      <c r="AO13" s="248" t="s">
        <v>125</v>
      </c>
      <c r="AP13" s="248"/>
      <c r="AQ13" s="248" t="s">
        <v>125</v>
      </c>
      <c r="AR13" s="248"/>
      <c r="AS13" s="248" t="s">
        <v>125</v>
      </c>
      <c r="AT13" s="248"/>
      <c r="AU13" s="248" t="s">
        <v>125</v>
      </c>
      <c r="AV13" s="248"/>
      <c r="AW13" s="248" t="s">
        <v>125</v>
      </c>
      <c r="AX13" s="248"/>
      <c r="AY13" s="248" t="s">
        <v>125</v>
      </c>
      <c r="AZ13" s="248"/>
      <c r="BA13" s="248" t="s">
        <v>124</v>
      </c>
      <c r="BB13" s="248"/>
      <c r="BC13" s="248" t="s">
        <v>125</v>
      </c>
      <c r="BD13" s="248"/>
      <c r="BE13" s="248" t="s">
        <v>125</v>
      </c>
      <c r="BF13" s="248"/>
      <c r="BG13" s="248" t="s">
        <v>125</v>
      </c>
      <c r="BH13" s="248"/>
      <c r="BI13" s="248" t="s">
        <v>125</v>
      </c>
      <c r="BJ13" s="248"/>
      <c r="BK13" s="248" t="s">
        <v>125</v>
      </c>
      <c r="BL13" s="248"/>
      <c r="BM13" s="248" t="s">
        <v>125</v>
      </c>
      <c r="BN13" s="248"/>
      <c r="BO13" s="248" t="s">
        <v>125</v>
      </c>
      <c r="BP13" s="248"/>
      <c r="BQ13" s="248" t="s">
        <v>125</v>
      </c>
      <c r="BR13" s="248"/>
      <c r="BS13" s="248" t="s">
        <v>124</v>
      </c>
      <c r="BT13" s="248"/>
      <c r="BU13" s="248" t="s">
        <v>125</v>
      </c>
      <c r="BV13" s="248"/>
      <c r="BW13" s="248" t="s">
        <v>125</v>
      </c>
      <c r="BX13" s="248"/>
    </row>
    <row r="14" spans="1:76" ht="45" customHeight="1" x14ac:dyDescent="0.2">
      <c r="A14" s="270"/>
      <c r="B14" s="254" t="s">
        <v>540</v>
      </c>
      <c r="C14" s="248" t="s">
        <v>125</v>
      </c>
      <c r="D14" s="248"/>
      <c r="E14" s="248" t="s">
        <v>125</v>
      </c>
      <c r="F14" s="248"/>
      <c r="G14" s="248" t="s">
        <v>125</v>
      </c>
      <c r="H14" s="248"/>
      <c r="I14" s="248" t="s">
        <v>125</v>
      </c>
      <c r="J14" s="248"/>
      <c r="K14" s="248" t="s">
        <v>125</v>
      </c>
      <c r="L14" s="248"/>
      <c r="M14" s="248" t="s">
        <v>125</v>
      </c>
      <c r="N14" s="248"/>
      <c r="O14" s="248" t="s">
        <v>125</v>
      </c>
      <c r="P14" s="248"/>
      <c r="Q14" s="248" t="s">
        <v>125</v>
      </c>
      <c r="R14" s="248"/>
      <c r="S14" s="248" t="s">
        <v>125</v>
      </c>
      <c r="T14" s="248"/>
      <c r="U14" s="248" t="s">
        <v>125</v>
      </c>
      <c r="V14" s="248"/>
      <c r="W14" s="248" t="s">
        <v>125</v>
      </c>
      <c r="X14" s="248"/>
      <c r="Y14" s="248" t="s">
        <v>125</v>
      </c>
      <c r="Z14" s="248"/>
      <c r="AA14" s="248" t="s">
        <v>125</v>
      </c>
      <c r="AB14" s="248"/>
      <c r="AC14" s="248" t="s">
        <v>125</v>
      </c>
      <c r="AD14" s="248"/>
      <c r="AE14" s="248" t="s">
        <v>125</v>
      </c>
      <c r="AF14" s="248"/>
      <c r="AG14" s="248" t="s">
        <v>125</v>
      </c>
      <c r="AH14" s="248"/>
      <c r="AI14" s="248" t="s">
        <v>125</v>
      </c>
      <c r="AJ14" s="248"/>
      <c r="AK14" s="248" t="s">
        <v>125</v>
      </c>
      <c r="AL14" s="248"/>
      <c r="AM14" s="248" t="s">
        <v>125</v>
      </c>
      <c r="AN14" s="248"/>
      <c r="AO14" s="248" t="s">
        <v>125</v>
      </c>
      <c r="AP14" s="248"/>
      <c r="AQ14" s="248" t="s">
        <v>125</v>
      </c>
      <c r="AR14" s="248"/>
      <c r="AS14" s="248" t="s">
        <v>125</v>
      </c>
      <c r="AT14" s="248"/>
      <c r="AU14" s="248" t="s">
        <v>125</v>
      </c>
      <c r="AV14" s="248"/>
      <c r="AW14" s="248" t="s">
        <v>125</v>
      </c>
      <c r="AX14" s="248"/>
      <c r="AY14" s="248" t="s">
        <v>125</v>
      </c>
      <c r="AZ14" s="248"/>
      <c r="BA14" s="248" t="s">
        <v>125</v>
      </c>
      <c r="BB14" s="248"/>
      <c r="BC14" s="248" t="s">
        <v>125</v>
      </c>
      <c r="BD14" s="248"/>
      <c r="BE14" s="248" t="s">
        <v>125</v>
      </c>
      <c r="BF14" s="248"/>
      <c r="BG14" s="248" t="s">
        <v>125</v>
      </c>
      <c r="BH14" s="248"/>
      <c r="BI14" s="248" t="s">
        <v>125</v>
      </c>
      <c r="BJ14" s="248"/>
      <c r="BK14" s="248" t="s">
        <v>125</v>
      </c>
      <c r="BL14" s="248"/>
      <c r="BM14" s="248" t="s">
        <v>125</v>
      </c>
      <c r="BN14" s="248"/>
      <c r="BO14" s="248" t="s">
        <v>125</v>
      </c>
      <c r="BP14" s="248"/>
      <c r="BQ14" s="248" t="s">
        <v>125</v>
      </c>
      <c r="BR14" s="248"/>
      <c r="BS14" s="248" t="s">
        <v>125</v>
      </c>
      <c r="BT14" s="248"/>
      <c r="BU14" s="248" t="s">
        <v>125</v>
      </c>
      <c r="BV14" s="248"/>
      <c r="BW14" s="248" t="s">
        <v>125</v>
      </c>
      <c r="BX14" s="248"/>
    </row>
    <row r="15" spans="1:76" ht="46.5" customHeight="1" x14ac:dyDescent="0.2">
      <c r="A15" s="256" t="s">
        <v>541</v>
      </c>
      <c r="B15" s="254" t="s">
        <v>542</v>
      </c>
      <c r="C15" s="248" t="s">
        <v>124</v>
      </c>
      <c r="D15" s="248"/>
      <c r="E15" s="248" t="s">
        <v>124</v>
      </c>
      <c r="F15" s="248"/>
      <c r="G15" s="248" t="s">
        <v>124</v>
      </c>
      <c r="H15" s="248"/>
      <c r="I15" s="248" t="s">
        <v>124</v>
      </c>
      <c r="J15" s="248"/>
      <c r="K15" s="248" t="s">
        <v>124</v>
      </c>
      <c r="L15" s="248"/>
      <c r="M15" s="248" t="s">
        <v>124</v>
      </c>
      <c r="N15" s="248"/>
      <c r="O15" s="248" t="s">
        <v>124</v>
      </c>
      <c r="P15" s="248"/>
      <c r="Q15" s="248" t="s">
        <v>124</v>
      </c>
      <c r="R15" s="248"/>
      <c r="S15" s="248" t="s">
        <v>124</v>
      </c>
      <c r="T15" s="248"/>
      <c r="U15" s="248" t="s">
        <v>124</v>
      </c>
      <c r="V15" s="248"/>
      <c r="W15" s="248" t="s">
        <v>124</v>
      </c>
      <c r="X15" s="248"/>
      <c r="Y15" s="248" t="s">
        <v>124</v>
      </c>
      <c r="Z15" s="248"/>
      <c r="AA15" s="248" t="s">
        <v>124</v>
      </c>
      <c r="AB15" s="248"/>
      <c r="AC15" s="248" t="s">
        <v>124</v>
      </c>
      <c r="AD15" s="248"/>
      <c r="AE15" s="248" t="s">
        <v>124</v>
      </c>
      <c r="AF15" s="248"/>
      <c r="AG15" s="248" t="s">
        <v>124</v>
      </c>
      <c r="AH15" s="248"/>
      <c r="AI15" s="248" t="s">
        <v>124</v>
      </c>
      <c r="AJ15" s="248"/>
      <c r="AK15" s="248" t="s">
        <v>124</v>
      </c>
      <c r="AL15" s="248"/>
      <c r="AM15" s="248" t="s">
        <v>124</v>
      </c>
      <c r="AN15" s="248"/>
      <c r="AO15" s="248" t="s">
        <v>124</v>
      </c>
      <c r="AP15" s="248"/>
      <c r="AQ15" s="248" t="s">
        <v>124</v>
      </c>
      <c r="AR15" s="248"/>
      <c r="AS15" s="248" t="s">
        <v>124</v>
      </c>
      <c r="AT15" s="248"/>
      <c r="AU15" s="248" t="s">
        <v>124</v>
      </c>
      <c r="AV15" s="248"/>
      <c r="AW15" s="248" t="s">
        <v>124</v>
      </c>
      <c r="AX15" s="248"/>
      <c r="AY15" s="248" t="s">
        <v>124</v>
      </c>
      <c r="AZ15" s="248"/>
      <c r="BA15" s="248" t="s">
        <v>124</v>
      </c>
      <c r="BB15" s="248"/>
      <c r="BC15" s="248" t="s">
        <v>124</v>
      </c>
      <c r="BD15" s="248"/>
      <c r="BE15" s="248" t="s">
        <v>124</v>
      </c>
      <c r="BF15" s="248"/>
      <c r="BG15" s="248" t="s">
        <v>124</v>
      </c>
      <c r="BH15" s="248"/>
      <c r="BI15" s="248" t="s">
        <v>124</v>
      </c>
      <c r="BJ15" s="248"/>
      <c r="BK15" s="248" t="s">
        <v>124</v>
      </c>
      <c r="BL15" s="248"/>
      <c r="BM15" s="248" t="s">
        <v>124</v>
      </c>
      <c r="BN15" s="248"/>
      <c r="BO15" s="248" t="s">
        <v>124</v>
      </c>
      <c r="BP15" s="248"/>
      <c r="BQ15" s="248" t="s">
        <v>124</v>
      </c>
      <c r="BR15" s="248"/>
      <c r="BS15" s="248" t="s">
        <v>124</v>
      </c>
      <c r="BT15" s="248"/>
      <c r="BU15" s="248" t="s">
        <v>124</v>
      </c>
      <c r="BV15" s="248"/>
      <c r="BW15" s="248" t="s">
        <v>124</v>
      </c>
      <c r="BX15" s="248"/>
    </row>
    <row r="16" spans="1:76" ht="45" customHeight="1" x14ac:dyDescent="0.2">
      <c r="A16" s="252" t="s">
        <v>543</v>
      </c>
      <c r="B16" s="254" t="s">
        <v>544</v>
      </c>
      <c r="C16" s="248" t="s">
        <v>124</v>
      </c>
      <c r="D16" s="248"/>
      <c r="E16" s="248" t="s">
        <v>124</v>
      </c>
      <c r="F16" s="248"/>
      <c r="G16" s="248" t="s">
        <v>124</v>
      </c>
      <c r="H16" s="248"/>
      <c r="I16" s="248" t="s">
        <v>124</v>
      </c>
      <c r="J16" s="248"/>
      <c r="K16" s="248" t="s">
        <v>124</v>
      </c>
      <c r="L16" s="248"/>
      <c r="M16" s="248" t="s">
        <v>124</v>
      </c>
      <c r="N16" s="248"/>
      <c r="O16" s="248" t="s">
        <v>124</v>
      </c>
      <c r="P16" s="248"/>
      <c r="Q16" s="248" t="s">
        <v>124</v>
      </c>
      <c r="R16" s="248"/>
      <c r="S16" s="248" t="s">
        <v>124</v>
      </c>
      <c r="T16" s="248"/>
      <c r="U16" s="248" t="s">
        <v>124</v>
      </c>
      <c r="V16" s="248"/>
      <c r="W16" s="248" t="s">
        <v>124</v>
      </c>
      <c r="X16" s="248"/>
      <c r="Y16" s="248" t="s">
        <v>124</v>
      </c>
      <c r="Z16" s="248"/>
      <c r="AA16" s="248" t="s">
        <v>124</v>
      </c>
      <c r="AB16" s="248"/>
      <c r="AC16" s="248" t="s">
        <v>124</v>
      </c>
      <c r="AD16" s="248"/>
      <c r="AE16" s="248" t="s">
        <v>124</v>
      </c>
      <c r="AF16" s="248"/>
      <c r="AG16" s="248" t="s">
        <v>124</v>
      </c>
      <c r="AH16" s="248"/>
      <c r="AI16" s="248" t="s">
        <v>123</v>
      </c>
      <c r="AJ16" s="248" t="s">
        <v>545</v>
      </c>
      <c r="AK16" s="248" t="s">
        <v>124</v>
      </c>
      <c r="AL16" s="248"/>
      <c r="AM16" s="248" t="s">
        <v>124</v>
      </c>
      <c r="AN16" s="248"/>
      <c r="AO16" s="248" t="s">
        <v>124</v>
      </c>
      <c r="AP16" s="248"/>
      <c r="AQ16" s="248" t="s">
        <v>124</v>
      </c>
      <c r="AR16" s="248"/>
      <c r="AS16" s="248" t="s">
        <v>124</v>
      </c>
      <c r="AT16" s="248"/>
      <c r="AU16" s="248" t="s">
        <v>124</v>
      </c>
      <c r="AV16" s="248"/>
      <c r="AW16" s="248" t="s">
        <v>124</v>
      </c>
      <c r="AX16" s="248"/>
      <c r="AY16" s="248" t="s">
        <v>123</v>
      </c>
      <c r="AZ16" s="248" t="s">
        <v>546</v>
      </c>
      <c r="BA16" s="248" t="s">
        <v>124</v>
      </c>
      <c r="BB16" s="248"/>
      <c r="BC16" s="248" t="s">
        <v>123</v>
      </c>
      <c r="BD16" s="248" t="s">
        <v>545</v>
      </c>
      <c r="BE16" s="248" t="s">
        <v>124</v>
      </c>
      <c r="BF16" s="248"/>
      <c r="BG16" s="248" t="s">
        <v>124</v>
      </c>
      <c r="BH16" s="248"/>
      <c r="BI16" s="248" t="s">
        <v>124</v>
      </c>
      <c r="BJ16" s="248"/>
      <c r="BK16" s="248" t="s">
        <v>124</v>
      </c>
      <c r="BL16" s="248"/>
      <c r="BM16" s="248" t="s">
        <v>124</v>
      </c>
      <c r="BN16" s="248"/>
      <c r="BO16" s="248" t="s">
        <v>124</v>
      </c>
      <c r="BP16" s="248"/>
      <c r="BQ16" s="248" t="s">
        <v>124</v>
      </c>
      <c r="BR16" s="248"/>
      <c r="BS16" s="248" t="s">
        <v>124</v>
      </c>
      <c r="BT16" s="248"/>
      <c r="BU16" s="248" t="s">
        <v>124</v>
      </c>
      <c r="BV16" s="248"/>
      <c r="BW16" s="248" t="s">
        <v>124</v>
      </c>
      <c r="BX16" s="248"/>
    </row>
    <row r="17" spans="1:76" ht="86.25" customHeight="1" x14ac:dyDescent="0.2">
      <c r="A17" s="252" t="s">
        <v>547</v>
      </c>
      <c r="B17" s="254" t="s">
        <v>548</v>
      </c>
      <c r="C17" s="248" t="s">
        <v>124</v>
      </c>
      <c r="D17" s="248"/>
      <c r="E17" s="248" t="s">
        <v>124</v>
      </c>
      <c r="F17" s="248"/>
      <c r="G17" s="248" t="s">
        <v>124</v>
      </c>
      <c r="H17" s="248"/>
      <c r="I17" s="248" t="s">
        <v>124</v>
      </c>
      <c r="J17" s="248"/>
      <c r="K17" s="248" t="s">
        <v>124</v>
      </c>
      <c r="L17" s="248"/>
      <c r="M17" s="248" t="s">
        <v>124</v>
      </c>
      <c r="N17" s="248"/>
      <c r="O17" s="248" t="s">
        <v>124</v>
      </c>
      <c r="P17" s="248"/>
      <c r="Q17" s="248" t="s">
        <v>124</v>
      </c>
      <c r="R17" s="248"/>
      <c r="S17" s="248" t="s">
        <v>124</v>
      </c>
      <c r="T17" s="248"/>
      <c r="U17" s="248" t="s">
        <v>124</v>
      </c>
      <c r="V17" s="248"/>
      <c r="W17" s="248" t="s">
        <v>124</v>
      </c>
      <c r="X17" s="248"/>
      <c r="Y17" s="248" t="s">
        <v>124</v>
      </c>
      <c r="Z17" s="248"/>
      <c r="AA17" s="248" t="s">
        <v>124</v>
      </c>
      <c r="AB17" s="248"/>
      <c r="AC17" s="248" t="s">
        <v>124</v>
      </c>
      <c r="AD17" s="248"/>
      <c r="AE17" s="248" t="s">
        <v>124</v>
      </c>
      <c r="AF17" s="248"/>
      <c r="AG17" s="248" t="s">
        <v>124</v>
      </c>
      <c r="AH17" s="248"/>
      <c r="AI17" s="248" t="s">
        <v>124</v>
      </c>
      <c r="AJ17" s="248"/>
      <c r="AK17" s="248" t="s">
        <v>124</v>
      </c>
      <c r="AL17" s="248"/>
      <c r="AM17" s="248" t="s">
        <v>124</v>
      </c>
      <c r="AN17" s="248"/>
      <c r="AO17" s="248" t="s">
        <v>124</v>
      </c>
      <c r="AP17" s="248"/>
      <c r="AQ17" s="248" t="s">
        <v>124</v>
      </c>
      <c r="AR17" s="248"/>
      <c r="AS17" s="248" t="s">
        <v>124</v>
      </c>
      <c r="AT17" s="248"/>
      <c r="AU17" s="248" t="s">
        <v>124</v>
      </c>
      <c r="AV17" s="248"/>
      <c r="AW17" s="248" t="s">
        <v>124</v>
      </c>
      <c r="AX17" s="248"/>
      <c r="AY17" s="248" t="s">
        <v>123</v>
      </c>
      <c r="AZ17" s="248" t="s">
        <v>549</v>
      </c>
      <c r="BA17" s="248" t="s">
        <v>124</v>
      </c>
      <c r="BB17" s="248"/>
      <c r="BC17" s="248" t="s">
        <v>124</v>
      </c>
      <c r="BD17" s="248"/>
      <c r="BE17" s="248" t="s">
        <v>124</v>
      </c>
      <c r="BF17" s="248"/>
      <c r="BG17" s="248" t="s">
        <v>124</v>
      </c>
      <c r="BH17" s="248"/>
      <c r="BI17" s="248" t="s">
        <v>124</v>
      </c>
      <c r="BJ17" s="248"/>
      <c r="BK17" s="248" t="s">
        <v>124</v>
      </c>
      <c r="BL17" s="248"/>
      <c r="BM17" s="248" t="s">
        <v>124</v>
      </c>
      <c r="BN17" s="248"/>
      <c r="BO17" s="248" t="s">
        <v>124</v>
      </c>
      <c r="BP17" s="248"/>
      <c r="BQ17" s="248" t="s">
        <v>124</v>
      </c>
      <c r="BR17" s="248"/>
      <c r="BS17" s="248" t="s">
        <v>124</v>
      </c>
      <c r="BT17" s="248"/>
      <c r="BU17" s="248" t="s">
        <v>123</v>
      </c>
      <c r="BV17" s="248" t="s">
        <v>550</v>
      </c>
      <c r="BW17" s="248" t="s">
        <v>123</v>
      </c>
      <c r="BX17" s="248" t="s">
        <v>550</v>
      </c>
    </row>
    <row r="18" spans="1:76" ht="77.25" customHeight="1" x14ac:dyDescent="0.2">
      <c r="A18" s="263" t="s">
        <v>551</v>
      </c>
      <c r="B18" s="254" t="s">
        <v>552</v>
      </c>
      <c r="C18" s="248" t="s">
        <v>124</v>
      </c>
      <c r="D18" s="248"/>
      <c r="E18" s="248" t="s">
        <v>124</v>
      </c>
      <c r="F18" s="248"/>
      <c r="G18" s="248" t="s">
        <v>124</v>
      </c>
      <c r="H18" s="248"/>
      <c r="I18" s="248" t="s">
        <v>124</v>
      </c>
      <c r="J18" s="248"/>
      <c r="K18" s="248" t="s">
        <v>124</v>
      </c>
      <c r="L18" s="248"/>
      <c r="M18" s="248" t="s">
        <v>124</v>
      </c>
      <c r="N18" s="248"/>
      <c r="O18" s="248" t="s">
        <v>124</v>
      </c>
      <c r="P18" s="248"/>
      <c r="Q18" s="248" t="s">
        <v>124</v>
      </c>
      <c r="R18" s="248"/>
      <c r="S18" s="248" t="s">
        <v>124</v>
      </c>
      <c r="T18" s="248"/>
      <c r="U18" s="248" t="s">
        <v>124</v>
      </c>
      <c r="V18" s="248"/>
      <c r="W18" s="248" t="s">
        <v>124</v>
      </c>
      <c r="X18" s="248"/>
      <c r="Y18" s="248" t="s">
        <v>124</v>
      </c>
      <c r="Z18" s="248"/>
      <c r="AA18" s="248" t="s">
        <v>124</v>
      </c>
      <c r="AB18" s="248"/>
      <c r="AC18" s="248" t="s">
        <v>124</v>
      </c>
      <c r="AD18" s="248"/>
      <c r="AE18" s="248" t="s">
        <v>124</v>
      </c>
      <c r="AF18" s="248"/>
      <c r="AG18" s="248" t="s">
        <v>124</v>
      </c>
      <c r="AH18" s="248"/>
      <c r="AI18" s="248" t="s">
        <v>124</v>
      </c>
      <c r="AJ18" s="248"/>
      <c r="AK18" s="248" t="s">
        <v>124</v>
      </c>
      <c r="AL18" s="248"/>
      <c r="AM18" s="248" t="s">
        <v>123</v>
      </c>
      <c r="AN18" s="248" t="s">
        <v>553</v>
      </c>
      <c r="AO18" s="248" t="s">
        <v>124</v>
      </c>
      <c r="AP18" s="248"/>
      <c r="AQ18" s="248" t="s">
        <v>124</v>
      </c>
      <c r="AR18" s="248"/>
      <c r="AS18" s="248" t="s">
        <v>124</v>
      </c>
      <c r="AT18" s="248"/>
      <c r="AU18" s="248" t="s">
        <v>124</v>
      </c>
      <c r="AV18" s="248"/>
      <c r="AW18" s="248" t="s">
        <v>124</v>
      </c>
      <c r="AX18" s="248"/>
      <c r="AY18" s="248" t="s">
        <v>124</v>
      </c>
      <c r="AZ18" s="248"/>
      <c r="BA18" s="248" t="s">
        <v>124</v>
      </c>
      <c r="BB18" s="248"/>
      <c r="BC18" s="248" t="s">
        <v>124</v>
      </c>
      <c r="BD18" s="248"/>
      <c r="BE18" s="248" t="s">
        <v>124</v>
      </c>
      <c r="BF18" s="248"/>
      <c r="BG18" s="248" t="s">
        <v>124</v>
      </c>
      <c r="BH18" s="248"/>
      <c r="BI18" s="248" t="s">
        <v>124</v>
      </c>
      <c r="BJ18" s="248"/>
      <c r="BK18" s="248" t="s">
        <v>124</v>
      </c>
      <c r="BL18" s="248"/>
      <c r="BM18" s="248" t="s">
        <v>124</v>
      </c>
      <c r="BN18" s="248"/>
      <c r="BO18" s="248" t="s">
        <v>123</v>
      </c>
      <c r="BP18" s="248" t="s">
        <v>553</v>
      </c>
      <c r="BQ18" s="248" t="s">
        <v>124</v>
      </c>
      <c r="BR18" s="248"/>
      <c r="BS18" s="248" t="s">
        <v>124</v>
      </c>
      <c r="BT18" s="248"/>
      <c r="BU18" s="248" t="s">
        <v>124</v>
      </c>
      <c r="BV18" s="248"/>
      <c r="BW18" s="248" t="s">
        <v>124</v>
      </c>
      <c r="BX18" s="248"/>
    </row>
    <row r="19" spans="1:76" ht="45" customHeight="1" x14ac:dyDescent="0.2">
      <c r="A19" s="264"/>
      <c r="B19" s="254" t="s">
        <v>554</v>
      </c>
      <c r="C19" s="248" t="s">
        <v>124</v>
      </c>
      <c r="D19" s="248"/>
      <c r="E19" s="248" t="s">
        <v>124</v>
      </c>
      <c r="F19" s="248"/>
      <c r="G19" s="248" t="s">
        <v>124</v>
      </c>
      <c r="H19" s="248"/>
      <c r="I19" s="248" t="s">
        <v>124</v>
      </c>
      <c r="J19" s="248"/>
      <c r="K19" s="248" t="s">
        <v>124</v>
      </c>
      <c r="L19" s="248"/>
      <c r="M19" s="248" t="s">
        <v>124</v>
      </c>
      <c r="N19" s="248"/>
      <c r="O19" s="248" t="s">
        <v>124</v>
      </c>
      <c r="P19" s="248"/>
      <c r="Q19" s="248" t="s">
        <v>124</v>
      </c>
      <c r="R19" s="248"/>
      <c r="S19" s="248" t="s">
        <v>124</v>
      </c>
      <c r="T19" s="248"/>
      <c r="U19" s="248" t="s">
        <v>124</v>
      </c>
      <c r="V19" s="248"/>
      <c r="W19" s="248" t="s">
        <v>124</v>
      </c>
      <c r="X19" s="248"/>
      <c r="Y19" s="248" t="s">
        <v>124</v>
      </c>
      <c r="Z19" s="248"/>
      <c r="AA19" s="248" t="s">
        <v>124</v>
      </c>
      <c r="AB19" s="248"/>
      <c r="AC19" s="248" t="s">
        <v>124</v>
      </c>
      <c r="AD19" s="248"/>
      <c r="AE19" s="248" t="s">
        <v>124</v>
      </c>
      <c r="AF19" s="248"/>
      <c r="AG19" s="248" t="s">
        <v>124</v>
      </c>
      <c r="AH19" s="248"/>
      <c r="AI19" s="248" t="s">
        <v>124</v>
      </c>
      <c r="AJ19" s="248"/>
      <c r="AK19" s="248" t="s">
        <v>124</v>
      </c>
      <c r="AL19" s="248"/>
      <c r="AM19" s="248" t="s">
        <v>124</v>
      </c>
      <c r="AN19" s="248"/>
      <c r="AO19" s="248" t="s">
        <v>124</v>
      </c>
      <c r="AP19" s="248"/>
      <c r="AQ19" s="248" t="s">
        <v>124</v>
      </c>
      <c r="AR19" s="248"/>
      <c r="AS19" s="248" t="s">
        <v>124</v>
      </c>
      <c r="AT19" s="248"/>
      <c r="AU19" s="248" t="s">
        <v>124</v>
      </c>
      <c r="AV19" s="248"/>
      <c r="AW19" s="248" t="s">
        <v>124</v>
      </c>
      <c r="AX19" s="248"/>
      <c r="AY19" s="248" t="s">
        <v>124</v>
      </c>
      <c r="AZ19" s="248"/>
      <c r="BA19" s="248" t="s">
        <v>124</v>
      </c>
      <c r="BB19" s="248"/>
      <c r="BC19" s="248" t="s">
        <v>124</v>
      </c>
      <c r="BD19" s="248"/>
      <c r="BE19" s="248" t="s">
        <v>124</v>
      </c>
      <c r="BF19" s="248"/>
      <c r="BG19" s="248" t="s">
        <v>124</v>
      </c>
      <c r="BH19" s="248"/>
      <c r="BI19" s="248" t="s">
        <v>124</v>
      </c>
      <c r="BJ19" s="248"/>
      <c r="BK19" s="248" t="s">
        <v>124</v>
      </c>
      <c r="BL19" s="248"/>
      <c r="BM19" s="248" t="s">
        <v>124</v>
      </c>
      <c r="BN19" s="248"/>
      <c r="BO19" s="248" t="s">
        <v>124</v>
      </c>
      <c r="BP19" s="248"/>
      <c r="BQ19" s="248" t="s">
        <v>124</v>
      </c>
      <c r="BR19" s="248"/>
      <c r="BS19" s="248" t="s">
        <v>124</v>
      </c>
      <c r="BT19" s="248"/>
      <c r="BU19" s="248" t="s">
        <v>124</v>
      </c>
      <c r="BV19" s="248"/>
      <c r="BW19" s="248" t="s">
        <v>124</v>
      </c>
      <c r="BX19" s="248"/>
    </row>
    <row r="20" spans="1:76" ht="123.75" customHeight="1" x14ac:dyDescent="0.2">
      <c r="A20" s="265"/>
      <c r="B20" s="254" t="s">
        <v>555</v>
      </c>
      <c r="C20" s="248" t="s">
        <v>124</v>
      </c>
      <c r="D20" s="248"/>
      <c r="E20" s="248" t="s">
        <v>124</v>
      </c>
      <c r="F20" s="248"/>
      <c r="G20" s="248" t="s">
        <v>123</v>
      </c>
      <c r="H20" s="248" t="s">
        <v>556</v>
      </c>
      <c r="I20" s="248" t="s">
        <v>124</v>
      </c>
      <c r="J20" s="248"/>
      <c r="K20" s="248" t="s">
        <v>124</v>
      </c>
      <c r="L20" s="248"/>
      <c r="M20" s="248" t="s">
        <v>124</v>
      </c>
      <c r="N20" s="248"/>
      <c r="O20" s="248" t="s">
        <v>124</v>
      </c>
      <c r="P20" s="248"/>
      <c r="Q20" s="248" t="s">
        <v>124</v>
      </c>
      <c r="R20" s="248"/>
      <c r="S20" s="248" t="s">
        <v>124</v>
      </c>
      <c r="T20" s="248"/>
      <c r="U20" s="248" t="s">
        <v>124</v>
      </c>
      <c r="V20" s="248"/>
      <c r="W20" s="248" t="s">
        <v>123</v>
      </c>
      <c r="X20" s="248" t="s">
        <v>537</v>
      </c>
      <c r="Y20" s="248" t="s">
        <v>124</v>
      </c>
      <c r="Z20" s="248"/>
      <c r="AA20" s="248" t="s">
        <v>124</v>
      </c>
      <c r="AB20" s="248"/>
      <c r="AC20" s="248" t="s">
        <v>124</v>
      </c>
      <c r="AD20" s="248"/>
      <c r="AE20" s="248" t="s">
        <v>124</v>
      </c>
      <c r="AF20" s="248"/>
      <c r="AG20" s="248" t="s">
        <v>124</v>
      </c>
      <c r="AH20" s="248"/>
      <c r="AI20" s="248" t="s">
        <v>124</v>
      </c>
      <c r="AJ20" s="248"/>
      <c r="AK20" s="248" t="s">
        <v>124</v>
      </c>
      <c r="AL20" s="248"/>
      <c r="AM20" s="248" t="s">
        <v>124</v>
      </c>
      <c r="AN20" s="248"/>
      <c r="AO20" s="248" t="s">
        <v>124</v>
      </c>
      <c r="AP20" s="248"/>
      <c r="AQ20" s="248" t="s">
        <v>124</v>
      </c>
      <c r="AR20" s="248"/>
      <c r="AS20" s="248" t="s">
        <v>124</v>
      </c>
      <c r="AT20" s="248"/>
      <c r="AU20" s="248" t="s">
        <v>124</v>
      </c>
      <c r="AV20" s="248"/>
      <c r="AW20" s="248" t="s">
        <v>124</v>
      </c>
      <c r="AX20" s="248"/>
      <c r="AY20" s="248" t="s">
        <v>124</v>
      </c>
      <c r="AZ20" s="248"/>
      <c r="BA20" s="248" t="s">
        <v>124</v>
      </c>
      <c r="BB20" s="248"/>
      <c r="BC20" s="248" t="s">
        <v>124</v>
      </c>
      <c r="BD20" s="248"/>
      <c r="BE20" s="248" t="s">
        <v>124</v>
      </c>
      <c r="BF20" s="248"/>
      <c r="BG20" s="248" t="s">
        <v>124</v>
      </c>
      <c r="BH20" s="248"/>
      <c r="BI20" s="248" t="s">
        <v>124</v>
      </c>
      <c r="BJ20" s="248"/>
      <c r="BK20" s="248" t="s">
        <v>124</v>
      </c>
      <c r="BL20" s="248"/>
      <c r="BM20" s="248" t="s">
        <v>124</v>
      </c>
      <c r="BN20" s="248"/>
      <c r="BO20" s="248" t="s">
        <v>124</v>
      </c>
      <c r="BP20" s="248"/>
      <c r="BQ20" s="248" t="s">
        <v>124</v>
      </c>
      <c r="BR20" s="248"/>
      <c r="BS20" s="248" t="s">
        <v>124</v>
      </c>
      <c r="BT20" s="248"/>
      <c r="BU20" s="248" t="s">
        <v>124</v>
      </c>
      <c r="BV20" s="248"/>
      <c r="BW20" s="248" t="s">
        <v>124</v>
      </c>
      <c r="BX20" s="248"/>
    </row>
    <row r="21" spans="1:76" ht="45" customHeight="1" x14ac:dyDescent="0.2">
      <c r="A21" s="257" t="s">
        <v>557</v>
      </c>
      <c r="B21" s="254" t="s">
        <v>558</v>
      </c>
      <c r="C21" s="248" t="s">
        <v>124</v>
      </c>
      <c r="D21" s="248"/>
      <c r="E21" s="248" t="s">
        <v>124</v>
      </c>
      <c r="F21" s="248"/>
      <c r="G21" s="248" t="s">
        <v>124</v>
      </c>
      <c r="H21" s="248"/>
      <c r="I21" s="248" t="s">
        <v>124</v>
      </c>
      <c r="J21" s="248"/>
      <c r="K21" s="248" t="s">
        <v>124</v>
      </c>
      <c r="L21" s="248"/>
      <c r="M21" s="248" t="s">
        <v>124</v>
      </c>
      <c r="N21" s="248"/>
      <c r="O21" s="248" t="s">
        <v>124</v>
      </c>
      <c r="P21" s="248"/>
      <c r="Q21" s="248" t="s">
        <v>124</v>
      </c>
      <c r="R21" s="248"/>
      <c r="S21" s="248" t="s">
        <v>124</v>
      </c>
      <c r="T21" s="248"/>
      <c r="U21" s="248" t="s">
        <v>123</v>
      </c>
      <c r="V21" s="248" t="s">
        <v>559</v>
      </c>
      <c r="W21" s="248" t="s">
        <v>124</v>
      </c>
      <c r="X21" s="248"/>
      <c r="Y21" s="248" t="s">
        <v>124</v>
      </c>
      <c r="Z21" s="248"/>
      <c r="AA21" s="248" t="s">
        <v>124</v>
      </c>
      <c r="AB21" s="248"/>
      <c r="AC21" s="248" t="s">
        <v>124</v>
      </c>
      <c r="AD21" s="248"/>
      <c r="AE21" s="248" t="s">
        <v>124</v>
      </c>
      <c r="AF21" s="248"/>
      <c r="AG21" s="248" t="s">
        <v>124</v>
      </c>
      <c r="AH21" s="248"/>
      <c r="AI21" s="248" t="s">
        <v>124</v>
      </c>
      <c r="AJ21" s="248"/>
      <c r="AK21" s="248" t="s">
        <v>124</v>
      </c>
      <c r="AL21" s="248"/>
      <c r="AM21" s="248" t="s">
        <v>124</v>
      </c>
      <c r="AN21" s="248"/>
      <c r="AO21" s="248" t="s">
        <v>124</v>
      </c>
      <c r="AP21" s="248"/>
      <c r="AQ21" s="248" t="s">
        <v>124</v>
      </c>
      <c r="AR21" s="248"/>
      <c r="AS21" s="248" t="s">
        <v>124</v>
      </c>
      <c r="AT21" s="248"/>
      <c r="AU21" s="248" t="s">
        <v>124</v>
      </c>
      <c r="AV21" s="248"/>
      <c r="AW21" s="248" t="s">
        <v>124</v>
      </c>
      <c r="AX21" s="248"/>
      <c r="AY21" s="248" t="s">
        <v>124</v>
      </c>
      <c r="AZ21" s="248"/>
      <c r="BA21" s="248" t="s">
        <v>124</v>
      </c>
      <c r="BB21" s="248"/>
      <c r="BC21" s="248" t="s">
        <v>124</v>
      </c>
      <c r="BD21" s="248"/>
      <c r="BE21" s="248" t="s">
        <v>124</v>
      </c>
      <c r="BF21" s="248"/>
      <c r="BG21" s="248" t="s">
        <v>124</v>
      </c>
      <c r="BH21" s="248"/>
      <c r="BI21" s="248" t="s">
        <v>124</v>
      </c>
      <c r="BJ21" s="248"/>
      <c r="BK21" s="248" t="s">
        <v>124</v>
      </c>
      <c r="BL21" s="248"/>
      <c r="BM21" s="248" t="s">
        <v>124</v>
      </c>
      <c r="BN21" s="248"/>
      <c r="BO21" s="248" t="s">
        <v>124</v>
      </c>
      <c r="BP21" s="248"/>
      <c r="BQ21" s="248" t="s">
        <v>124</v>
      </c>
      <c r="BR21" s="248"/>
      <c r="BS21" s="248" t="s">
        <v>124</v>
      </c>
      <c r="BT21" s="248"/>
      <c r="BU21" s="248" t="s">
        <v>124</v>
      </c>
      <c r="BV21" s="248"/>
      <c r="BW21" s="248" t="s">
        <v>124</v>
      </c>
      <c r="BX21" s="248"/>
    </row>
    <row r="22" spans="1:76" ht="45" customHeight="1" x14ac:dyDescent="0.2">
      <c r="A22" s="252" t="s">
        <v>560</v>
      </c>
      <c r="B22" s="254" t="s">
        <v>561</v>
      </c>
      <c r="C22" s="248" t="s">
        <v>124</v>
      </c>
      <c r="D22" s="248"/>
      <c r="E22" s="248" t="s">
        <v>124</v>
      </c>
      <c r="F22" s="248"/>
      <c r="G22" s="248" t="s">
        <v>124</v>
      </c>
      <c r="H22" s="248"/>
      <c r="I22" s="248" t="s">
        <v>124</v>
      </c>
      <c r="J22" s="248"/>
      <c r="K22" s="248" t="s">
        <v>124</v>
      </c>
      <c r="L22" s="248"/>
      <c r="M22" s="248" t="s">
        <v>124</v>
      </c>
      <c r="N22" s="248"/>
      <c r="O22" s="248" t="s">
        <v>124</v>
      </c>
      <c r="P22" s="248"/>
      <c r="Q22" s="248" t="s">
        <v>124</v>
      </c>
      <c r="R22" s="248"/>
      <c r="S22" s="248" t="s">
        <v>124</v>
      </c>
      <c r="T22" s="248"/>
      <c r="U22" s="248" t="s">
        <v>124</v>
      </c>
      <c r="V22" s="248"/>
      <c r="W22" s="248" t="s">
        <v>124</v>
      </c>
      <c r="X22" s="248"/>
      <c r="Y22" s="248" t="s">
        <v>124</v>
      </c>
      <c r="Z22" s="248"/>
      <c r="AA22" s="248" t="s">
        <v>124</v>
      </c>
      <c r="AB22" s="248"/>
      <c r="AC22" s="248" t="s">
        <v>124</v>
      </c>
      <c r="AD22" s="248"/>
      <c r="AE22" s="248" t="s">
        <v>124</v>
      </c>
      <c r="AF22" s="248"/>
      <c r="AG22" s="248" t="s">
        <v>124</v>
      </c>
      <c r="AH22" s="248"/>
      <c r="AI22" s="248" t="s">
        <v>124</v>
      </c>
      <c r="AJ22" s="248"/>
      <c r="AK22" s="248" t="s">
        <v>124</v>
      </c>
      <c r="AL22" s="248"/>
      <c r="AM22" s="248" t="s">
        <v>124</v>
      </c>
      <c r="AN22" s="248"/>
      <c r="AO22" s="248" t="s">
        <v>124</v>
      </c>
      <c r="AP22" s="248"/>
      <c r="AQ22" s="248" t="s">
        <v>124</v>
      </c>
      <c r="AR22" s="248"/>
      <c r="AS22" s="248" t="s">
        <v>124</v>
      </c>
      <c r="AT22" s="248"/>
      <c r="AU22" s="248" t="s">
        <v>124</v>
      </c>
      <c r="AV22" s="248"/>
      <c r="AW22" s="248" t="s">
        <v>124</v>
      </c>
      <c r="AX22" s="248"/>
      <c r="AY22" s="248" t="s">
        <v>124</v>
      </c>
      <c r="AZ22" s="248"/>
      <c r="BA22" s="248" t="s">
        <v>124</v>
      </c>
      <c r="BB22" s="248"/>
      <c r="BC22" s="248" t="s">
        <v>124</v>
      </c>
      <c r="BD22" s="248"/>
      <c r="BE22" s="248" t="s">
        <v>124</v>
      </c>
      <c r="BF22" s="248"/>
      <c r="BG22" s="248" t="s">
        <v>124</v>
      </c>
      <c r="BH22" s="248"/>
      <c r="BI22" s="248" t="s">
        <v>123</v>
      </c>
      <c r="BJ22" s="248" t="s">
        <v>562</v>
      </c>
      <c r="BK22" s="248" t="s">
        <v>124</v>
      </c>
      <c r="BL22" s="248"/>
      <c r="BM22" s="248" t="s">
        <v>123</v>
      </c>
      <c r="BN22" s="248" t="s">
        <v>563</v>
      </c>
      <c r="BO22" s="248" t="s">
        <v>124</v>
      </c>
      <c r="BP22" s="248"/>
      <c r="BQ22" s="248" t="s">
        <v>124</v>
      </c>
      <c r="BR22" s="248"/>
      <c r="BS22" s="248" t="s">
        <v>124</v>
      </c>
      <c r="BT22" s="248"/>
      <c r="BU22" s="248" t="s">
        <v>124</v>
      </c>
      <c r="BV22" s="248"/>
      <c r="BW22" s="248" t="s">
        <v>124</v>
      </c>
      <c r="BX22" s="248"/>
    </row>
    <row r="23" spans="1:76" ht="69.75" customHeight="1" x14ac:dyDescent="0.2">
      <c r="A23" s="252" t="s">
        <v>564</v>
      </c>
      <c r="B23" s="254" t="s">
        <v>565</v>
      </c>
      <c r="C23" s="248" t="s">
        <v>124</v>
      </c>
      <c r="D23" s="248"/>
      <c r="E23" s="248" t="s">
        <v>124</v>
      </c>
      <c r="F23" s="248"/>
      <c r="G23" s="248" t="s">
        <v>124</v>
      </c>
      <c r="H23" s="248"/>
      <c r="I23" s="248" t="s">
        <v>124</v>
      </c>
      <c r="J23" s="248"/>
      <c r="K23" s="248" t="s">
        <v>124</v>
      </c>
      <c r="L23" s="248"/>
      <c r="M23" s="248" t="s">
        <v>124</v>
      </c>
      <c r="N23" s="248"/>
      <c r="O23" s="248" t="s">
        <v>124</v>
      </c>
      <c r="P23" s="248"/>
      <c r="Q23" s="248" t="s">
        <v>124</v>
      </c>
      <c r="R23" s="248"/>
      <c r="S23" s="248" t="s">
        <v>124</v>
      </c>
      <c r="T23" s="248"/>
      <c r="U23" s="248" t="s">
        <v>123</v>
      </c>
      <c r="V23" s="248" t="s">
        <v>566</v>
      </c>
      <c r="W23" s="248" t="s">
        <v>124</v>
      </c>
      <c r="X23" s="248"/>
      <c r="Y23" s="248" t="s">
        <v>124</v>
      </c>
      <c r="Z23" s="248"/>
      <c r="AA23" s="248" t="s">
        <v>124</v>
      </c>
      <c r="AB23" s="248"/>
      <c r="AC23" s="248" t="s">
        <v>123</v>
      </c>
      <c r="AD23" s="248" t="s">
        <v>567</v>
      </c>
      <c r="AE23" s="248" t="s">
        <v>124</v>
      </c>
      <c r="AF23" s="248"/>
      <c r="AG23" s="248" t="s">
        <v>124</v>
      </c>
      <c r="AH23" s="248"/>
      <c r="AI23" s="248" t="s">
        <v>124</v>
      </c>
      <c r="AJ23" s="248"/>
      <c r="AK23" s="248" t="s">
        <v>124</v>
      </c>
      <c r="AL23" s="248"/>
      <c r="AM23" s="248" t="s">
        <v>124</v>
      </c>
      <c r="AN23" s="248"/>
      <c r="AO23" s="248" t="s">
        <v>124</v>
      </c>
      <c r="AP23" s="248"/>
      <c r="AQ23" s="248" t="s">
        <v>124</v>
      </c>
      <c r="AR23" s="248"/>
      <c r="AS23" s="248" t="s">
        <v>124</v>
      </c>
      <c r="AT23" s="248"/>
      <c r="AU23" s="248" t="s">
        <v>124</v>
      </c>
      <c r="AV23" s="248"/>
      <c r="AW23" s="248" t="s">
        <v>124</v>
      </c>
      <c r="AX23" s="248"/>
      <c r="AY23" s="248" t="s">
        <v>124</v>
      </c>
      <c r="AZ23" s="248"/>
      <c r="BA23" s="248" t="s">
        <v>124</v>
      </c>
      <c r="BB23" s="248"/>
      <c r="BC23" s="248" t="s">
        <v>124</v>
      </c>
      <c r="BD23" s="248"/>
      <c r="BE23" s="248" t="s">
        <v>124</v>
      </c>
      <c r="BF23" s="248"/>
      <c r="BG23" s="248" t="s">
        <v>124</v>
      </c>
      <c r="BH23" s="248"/>
      <c r="BI23" s="248" t="s">
        <v>124</v>
      </c>
      <c r="BJ23" s="248"/>
      <c r="BK23" s="248" t="s">
        <v>124</v>
      </c>
      <c r="BL23" s="248"/>
      <c r="BM23" s="248" t="s">
        <v>124</v>
      </c>
      <c r="BN23" s="248"/>
      <c r="BO23" s="248" t="s">
        <v>124</v>
      </c>
      <c r="BP23" s="248"/>
      <c r="BQ23" s="248" t="s">
        <v>124</v>
      </c>
      <c r="BR23" s="248"/>
      <c r="BS23" s="248" t="s">
        <v>124</v>
      </c>
      <c r="BT23" s="248"/>
      <c r="BU23" s="248" t="s">
        <v>124</v>
      </c>
      <c r="BV23" s="248"/>
      <c r="BW23" s="248" t="s">
        <v>124</v>
      </c>
      <c r="BX23" s="248"/>
    </row>
    <row r="24" spans="1:76" ht="45" customHeight="1" x14ac:dyDescent="0.2">
      <c r="A24" s="252" t="s">
        <v>568</v>
      </c>
      <c r="B24" s="254" t="s">
        <v>569</v>
      </c>
      <c r="C24" s="248" t="s">
        <v>124</v>
      </c>
      <c r="D24" s="248"/>
      <c r="E24" s="248" t="s">
        <v>124</v>
      </c>
      <c r="F24" s="248"/>
      <c r="G24" s="248" t="s">
        <v>124</v>
      </c>
      <c r="H24" s="248"/>
      <c r="I24" s="248" t="s">
        <v>124</v>
      </c>
      <c r="J24" s="248"/>
      <c r="K24" s="248" t="s">
        <v>124</v>
      </c>
      <c r="L24" s="248"/>
      <c r="M24" s="248" t="s">
        <v>124</v>
      </c>
      <c r="N24" s="248"/>
      <c r="O24" s="248" t="s">
        <v>124</v>
      </c>
      <c r="P24" s="248"/>
      <c r="Q24" s="248" t="s">
        <v>124</v>
      </c>
      <c r="R24" s="248"/>
      <c r="S24" s="248" t="s">
        <v>124</v>
      </c>
      <c r="T24" s="248"/>
      <c r="U24" s="248" t="s">
        <v>124</v>
      </c>
      <c r="V24" s="248"/>
      <c r="W24" s="248" t="s">
        <v>124</v>
      </c>
      <c r="X24" s="248"/>
      <c r="Y24" s="248" t="s">
        <v>124</v>
      </c>
      <c r="Z24" s="248"/>
      <c r="AA24" s="248" t="s">
        <v>124</v>
      </c>
      <c r="AB24" s="248"/>
      <c r="AC24" s="248" t="s">
        <v>124</v>
      </c>
      <c r="AD24" s="248"/>
      <c r="AE24" s="248" t="s">
        <v>124</v>
      </c>
      <c r="AF24" s="248"/>
      <c r="AG24" s="248" t="s">
        <v>124</v>
      </c>
      <c r="AH24" s="248"/>
      <c r="AI24" s="248" t="s">
        <v>124</v>
      </c>
      <c r="AJ24" s="248"/>
      <c r="AK24" s="248" t="s">
        <v>124</v>
      </c>
      <c r="AL24" s="248"/>
      <c r="AM24" s="248" t="s">
        <v>124</v>
      </c>
      <c r="AN24" s="248"/>
      <c r="AO24" s="248" t="s">
        <v>124</v>
      </c>
      <c r="AP24" s="248"/>
      <c r="AQ24" s="248" t="s">
        <v>124</v>
      </c>
      <c r="AR24" s="248"/>
      <c r="AS24" s="248" t="s">
        <v>124</v>
      </c>
      <c r="AT24" s="248"/>
      <c r="AU24" s="248" t="s">
        <v>124</v>
      </c>
      <c r="AV24" s="248"/>
      <c r="AW24" s="248" t="s">
        <v>124</v>
      </c>
      <c r="AX24" s="248"/>
      <c r="AY24" s="248" t="s">
        <v>124</v>
      </c>
      <c r="AZ24" s="248"/>
      <c r="BA24" s="248" t="s">
        <v>124</v>
      </c>
      <c r="BB24" s="248"/>
      <c r="BC24" s="248" t="s">
        <v>124</v>
      </c>
      <c r="BD24" s="248"/>
      <c r="BE24" s="248" t="s">
        <v>124</v>
      </c>
      <c r="BF24" s="248"/>
      <c r="BG24" s="248" t="s">
        <v>124</v>
      </c>
      <c r="BH24" s="248"/>
      <c r="BI24" s="248" t="s">
        <v>124</v>
      </c>
      <c r="BJ24" s="248"/>
      <c r="BK24" s="248" t="s">
        <v>124</v>
      </c>
      <c r="BL24" s="248"/>
      <c r="BM24" s="248" t="s">
        <v>124</v>
      </c>
      <c r="BN24" s="248"/>
      <c r="BO24" s="248" t="s">
        <v>124</v>
      </c>
      <c r="BP24" s="248"/>
      <c r="BQ24" s="248" t="s">
        <v>124</v>
      </c>
      <c r="BR24" s="248"/>
      <c r="BS24" s="248" t="s">
        <v>124</v>
      </c>
      <c r="BT24" s="248"/>
      <c r="BU24" s="248" t="s">
        <v>124</v>
      </c>
      <c r="BV24" s="248"/>
      <c r="BW24" s="248" t="s">
        <v>124</v>
      </c>
      <c r="BX24" s="248"/>
    </row>
    <row r="25" spans="1:76" ht="45" customHeight="1" x14ac:dyDescent="0.2">
      <c r="A25" s="252" t="s">
        <v>570</v>
      </c>
      <c r="B25" s="254" t="s">
        <v>571</v>
      </c>
      <c r="C25" s="248" t="s">
        <v>124</v>
      </c>
      <c r="D25" s="248"/>
      <c r="E25" s="248" t="s">
        <v>124</v>
      </c>
      <c r="F25" s="248"/>
      <c r="G25" s="248" t="s">
        <v>124</v>
      </c>
      <c r="H25" s="248"/>
      <c r="I25" s="248" t="s">
        <v>124</v>
      </c>
      <c r="J25" s="248"/>
      <c r="K25" s="248" t="s">
        <v>124</v>
      </c>
      <c r="L25" s="248"/>
      <c r="M25" s="248" t="s">
        <v>124</v>
      </c>
      <c r="N25" s="248"/>
      <c r="O25" s="248" t="s">
        <v>124</v>
      </c>
      <c r="P25" s="248"/>
      <c r="Q25" s="248" t="s">
        <v>124</v>
      </c>
      <c r="R25" s="248"/>
      <c r="S25" s="248" t="s">
        <v>124</v>
      </c>
      <c r="T25" s="248"/>
      <c r="U25" s="248" t="s">
        <v>124</v>
      </c>
      <c r="V25" s="248"/>
      <c r="W25" s="248" t="s">
        <v>124</v>
      </c>
      <c r="X25" s="248"/>
      <c r="Y25" s="248" t="s">
        <v>124</v>
      </c>
      <c r="Z25" s="248"/>
      <c r="AA25" s="248" t="s">
        <v>124</v>
      </c>
      <c r="AB25" s="248"/>
      <c r="AC25" s="248" t="s">
        <v>124</v>
      </c>
      <c r="AD25" s="248"/>
      <c r="AE25" s="248" t="s">
        <v>124</v>
      </c>
      <c r="AF25" s="248"/>
      <c r="AG25" s="248" t="s">
        <v>124</v>
      </c>
      <c r="AH25" s="248"/>
      <c r="AI25" s="248" t="s">
        <v>124</v>
      </c>
      <c r="AJ25" s="248"/>
      <c r="AK25" s="248" t="s">
        <v>124</v>
      </c>
      <c r="AL25" s="248"/>
      <c r="AM25" s="248" t="s">
        <v>124</v>
      </c>
      <c r="AN25" s="248"/>
      <c r="AO25" s="248" t="s">
        <v>124</v>
      </c>
      <c r="AP25" s="248"/>
      <c r="AQ25" s="248" t="s">
        <v>124</v>
      </c>
      <c r="AR25" s="248"/>
      <c r="AS25" s="248" t="s">
        <v>124</v>
      </c>
      <c r="AT25" s="248"/>
      <c r="AU25" s="248" t="s">
        <v>124</v>
      </c>
      <c r="AV25" s="248"/>
      <c r="AW25" s="248" t="s">
        <v>124</v>
      </c>
      <c r="AX25" s="248"/>
      <c r="AY25" s="248" t="s">
        <v>123</v>
      </c>
      <c r="AZ25" s="248" t="s">
        <v>546</v>
      </c>
      <c r="BA25" s="248" t="s">
        <v>124</v>
      </c>
      <c r="BB25" s="248"/>
      <c r="BC25" s="248" t="s">
        <v>123</v>
      </c>
      <c r="BD25" s="248" t="s">
        <v>546</v>
      </c>
      <c r="BE25" s="248" t="s">
        <v>124</v>
      </c>
      <c r="BF25" s="248"/>
      <c r="BG25" s="248" t="s">
        <v>124</v>
      </c>
      <c r="BH25" s="248"/>
      <c r="BI25" s="248" t="s">
        <v>123</v>
      </c>
      <c r="BJ25" s="248" t="s">
        <v>572</v>
      </c>
      <c r="BK25" s="248" t="s">
        <v>124</v>
      </c>
      <c r="BL25" s="248"/>
      <c r="BM25" s="248" t="s">
        <v>124</v>
      </c>
      <c r="BN25" s="248"/>
      <c r="BO25" s="248" t="s">
        <v>124</v>
      </c>
      <c r="BP25" s="248"/>
      <c r="BQ25" s="248" t="s">
        <v>123</v>
      </c>
      <c r="BR25" s="248" t="s">
        <v>573</v>
      </c>
      <c r="BS25" s="248" t="s">
        <v>123</v>
      </c>
      <c r="BT25" s="248" t="s">
        <v>546</v>
      </c>
      <c r="BU25" s="248" t="s">
        <v>124</v>
      </c>
      <c r="BV25" s="248"/>
      <c r="BW25" s="248" t="s">
        <v>124</v>
      </c>
      <c r="BX25" s="248"/>
    </row>
    <row r="26" spans="1:76" ht="13.5" thickBot="1" x14ac:dyDescent="0.25">
      <c r="A26" s="117"/>
      <c r="B26" s="258"/>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row>
    <row r="27" spans="1:76" s="118" customFormat="1" ht="32.25" customHeight="1" thickBot="1" x14ac:dyDescent="0.3">
      <c r="A27" s="261" t="s">
        <v>127</v>
      </c>
      <c r="B27" s="266"/>
      <c r="C27" s="261" t="s">
        <v>129</v>
      </c>
      <c r="D27" s="262"/>
      <c r="E27" s="261" t="s">
        <v>129</v>
      </c>
      <c r="F27" s="262"/>
      <c r="G27" s="261" t="s">
        <v>128</v>
      </c>
      <c r="H27" s="262"/>
      <c r="I27" s="261" t="s">
        <v>129</v>
      </c>
      <c r="J27" s="262"/>
      <c r="K27" s="261" t="s">
        <v>129</v>
      </c>
      <c r="L27" s="262"/>
      <c r="M27" s="261" t="s">
        <v>129</v>
      </c>
      <c r="N27" s="262"/>
      <c r="O27" s="261" t="s">
        <v>129</v>
      </c>
      <c r="P27" s="262"/>
      <c r="Q27" s="261" t="s">
        <v>129</v>
      </c>
      <c r="R27" s="262"/>
      <c r="S27" s="261" t="s">
        <v>128</v>
      </c>
      <c r="T27" s="262"/>
      <c r="U27" s="261" t="s">
        <v>128</v>
      </c>
      <c r="V27" s="262"/>
      <c r="W27" s="261" t="s">
        <v>128</v>
      </c>
      <c r="X27" s="262"/>
      <c r="Y27" s="261" t="s">
        <v>129</v>
      </c>
      <c r="Z27" s="262"/>
      <c r="AA27" s="261" t="s">
        <v>129</v>
      </c>
      <c r="AB27" s="262"/>
      <c r="AC27" s="261" t="s">
        <v>128</v>
      </c>
      <c r="AD27" s="262"/>
      <c r="AE27" s="261" t="s">
        <v>129</v>
      </c>
      <c r="AF27" s="262"/>
      <c r="AG27" s="261" t="s">
        <v>129</v>
      </c>
      <c r="AH27" s="262"/>
      <c r="AI27" s="261" t="s">
        <v>128</v>
      </c>
      <c r="AJ27" s="262"/>
      <c r="AK27" s="261" t="s">
        <v>129</v>
      </c>
      <c r="AL27" s="262"/>
      <c r="AM27" s="261" t="s">
        <v>128</v>
      </c>
      <c r="AN27" s="262"/>
      <c r="AO27" s="261" t="s">
        <v>129</v>
      </c>
      <c r="AP27" s="262"/>
      <c r="AQ27" s="261" t="s">
        <v>129</v>
      </c>
      <c r="AR27" s="262"/>
      <c r="AS27" s="261" t="s">
        <v>129</v>
      </c>
      <c r="AT27" s="262"/>
      <c r="AU27" s="261" t="s">
        <v>129</v>
      </c>
      <c r="AV27" s="262"/>
      <c r="AW27" s="261" t="s">
        <v>129</v>
      </c>
      <c r="AX27" s="262"/>
      <c r="AY27" s="261" t="s">
        <v>128</v>
      </c>
      <c r="AZ27" s="262"/>
      <c r="BA27" s="261" t="s">
        <v>129</v>
      </c>
      <c r="BB27" s="262"/>
      <c r="BC27" s="261" t="s">
        <v>128</v>
      </c>
      <c r="BD27" s="262"/>
      <c r="BE27" s="261" t="s">
        <v>129</v>
      </c>
      <c r="BF27" s="262"/>
      <c r="BG27" s="261" t="s">
        <v>129</v>
      </c>
      <c r="BH27" s="262"/>
      <c r="BI27" s="261" t="s">
        <v>128</v>
      </c>
      <c r="BJ27" s="262"/>
      <c r="BK27" s="261" t="s">
        <v>129</v>
      </c>
      <c r="BL27" s="262"/>
      <c r="BM27" s="261" t="s">
        <v>128</v>
      </c>
      <c r="BN27" s="262"/>
      <c r="BO27" s="261" t="s">
        <v>128</v>
      </c>
      <c r="BP27" s="262"/>
      <c r="BQ27" s="261" t="s">
        <v>128</v>
      </c>
      <c r="BR27" s="262"/>
      <c r="BS27" s="261" t="s">
        <v>128</v>
      </c>
      <c r="BT27" s="262"/>
      <c r="BU27" s="261" t="s">
        <v>128</v>
      </c>
      <c r="BV27" s="262"/>
      <c r="BW27" s="261" t="s">
        <v>128</v>
      </c>
      <c r="BX27" s="262"/>
    </row>
    <row r="28" spans="1:76" x14ac:dyDescent="0.2">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row>
    <row r="29" spans="1:76" ht="18.75" customHeight="1" x14ac:dyDescent="0.2">
      <c r="B29" s="122"/>
      <c r="C29" s="102" t="s">
        <v>130</v>
      </c>
      <c r="E29" s="102"/>
      <c r="G29" s="102"/>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row>
    <row r="30" spans="1:76" ht="12.75" customHeight="1" x14ac:dyDescent="0.2">
      <c r="C30" s="120"/>
      <c r="E30" s="120"/>
      <c r="G30" s="120"/>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row>
    <row r="31" spans="1:76" ht="12.75" customHeight="1" x14ac:dyDescent="0.2">
      <c r="C31" s="120"/>
      <c r="E31" s="120"/>
      <c r="G31" s="120"/>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row>
    <row r="32" spans="1:76" ht="17.25" customHeight="1" x14ac:dyDescent="0.2">
      <c r="B32" s="123"/>
      <c r="C32" s="123"/>
      <c r="E32" s="123"/>
      <c r="G32" s="123"/>
      <c r="I32" s="123"/>
      <c r="L32" s="259"/>
      <c r="N32" s="259"/>
      <c r="P32" s="259"/>
      <c r="R32" s="259"/>
      <c r="T32" s="259"/>
      <c r="V32" s="259"/>
      <c r="X32" s="259"/>
      <c r="Z32" s="259"/>
      <c r="AB32" s="259"/>
      <c r="AD32" s="259"/>
      <c r="AF32" s="259"/>
      <c r="AH32" s="259"/>
      <c r="AJ32" s="259"/>
      <c r="AL32" s="259"/>
      <c r="AN32" s="259"/>
      <c r="AP32" s="259"/>
      <c r="AR32" s="259"/>
      <c r="AT32" s="259"/>
      <c r="AV32" s="259"/>
      <c r="AX32" s="259"/>
      <c r="AZ32" s="259"/>
      <c r="BB32" s="259"/>
      <c r="BD32" s="259"/>
      <c r="BF32" s="259"/>
      <c r="BH32" s="259"/>
      <c r="BJ32" s="259"/>
      <c r="BL32" s="259"/>
      <c r="BN32" s="259"/>
      <c r="BP32" s="259"/>
      <c r="BR32" s="259"/>
      <c r="BT32" s="259"/>
      <c r="BV32" s="259"/>
      <c r="BX32" s="259"/>
    </row>
    <row r="33" spans="1:76" ht="15" customHeight="1" x14ac:dyDescent="0.25">
      <c r="B33" s="126"/>
      <c r="C33" s="124" t="s">
        <v>133</v>
      </c>
      <c r="E33" s="124" t="s">
        <v>133</v>
      </c>
      <c r="G33" s="124" t="s">
        <v>133</v>
      </c>
      <c r="I33" s="101" t="s">
        <v>574</v>
      </c>
      <c r="L33" s="260"/>
      <c r="N33" s="260"/>
      <c r="P33" s="260"/>
      <c r="R33" s="260"/>
      <c r="T33" s="260"/>
      <c r="V33" s="260"/>
      <c r="X33" s="260"/>
      <c r="Z33" s="260"/>
      <c r="AB33" s="260"/>
      <c r="AD33" s="260"/>
      <c r="AF33" s="260"/>
      <c r="AH33" s="260"/>
      <c r="AJ33" s="260"/>
      <c r="AL33" s="260"/>
      <c r="AN33" s="260"/>
      <c r="AP33" s="260"/>
      <c r="AR33" s="260"/>
      <c r="AT33" s="260"/>
      <c r="AV33" s="260"/>
      <c r="AX33" s="260"/>
      <c r="AZ33" s="260"/>
      <c r="BB33" s="260"/>
      <c r="BD33" s="260"/>
      <c r="BF33" s="260"/>
      <c r="BH33" s="260"/>
      <c r="BJ33" s="260"/>
      <c r="BL33" s="260"/>
      <c r="BN33" s="260"/>
      <c r="BP33" s="260"/>
      <c r="BR33" s="260"/>
      <c r="BT33" s="260"/>
      <c r="BV33" s="260"/>
      <c r="BX33" s="260"/>
    </row>
    <row r="34" spans="1:76" ht="14.25" customHeight="1" x14ac:dyDescent="0.25">
      <c r="B34" s="126"/>
      <c r="C34" s="124"/>
      <c r="E34" s="124"/>
      <c r="G34" s="124"/>
      <c r="I34" s="124"/>
      <c r="J34" s="124"/>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row>
    <row r="35" spans="1:76" ht="14.25" customHeight="1" x14ac:dyDescent="0.25">
      <c r="B35" s="126"/>
      <c r="C35" s="124"/>
      <c r="D35" s="126"/>
      <c r="E35" s="124"/>
      <c r="F35" s="126"/>
      <c r="G35" s="124"/>
      <c r="H35" s="126"/>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row>
    <row r="36" spans="1:76" ht="14.25" customHeight="1" x14ac:dyDescent="0.25">
      <c r="B36" s="126"/>
      <c r="C36" s="124"/>
      <c r="D36" s="126"/>
      <c r="E36" s="124"/>
      <c r="F36" s="126"/>
      <c r="G36" s="124"/>
      <c r="H36" s="126"/>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row>
    <row r="37" spans="1:76" ht="14.25" customHeight="1" x14ac:dyDescent="0.25">
      <c r="B37" s="126"/>
      <c r="C37" s="124"/>
      <c r="D37" s="126"/>
      <c r="E37" s="124"/>
      <c r="F37" s="126"/>
      <c r="G37" s="124"/>
      <c r="H37" s="126"/>
      <c r="I37" s="124"/>
      <c r="J37" s="124"/>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row>
    <row r="38" spans="1:76" ht="14.25" customHeight="1" x14ac:dyDescent="0.2">
      <c r="B38" s="123"/>
      <c r="C38" s="123" t="s">
        <v>134</v>
      </c>
      <c r="D38" s="123"/>
      <c r="E38" s="123"/>
      <c r="F38" s="123"/>
      <c r="G38" s="123"/>
      <c r="H38" s="123"/>
      <c r="I38" s="123"/>
      <c r="J38" s="123"/>
      <c r="K38" s="123"/>
      <c r="L38" s="125"/>
      <c r="M38" s="123"/>
      <c r="N38" s="125"/>
      <c r="O38" s="123"/>
      <c r="P38" s="125"/>
      <c r="Q38" s="123"/>
      <c r="R38" s="125"/>
      <c r="S38" s="123"/>
      <c r="T38" s="125"/>
      <c r="U38" s="123"/>
      <c r="V38" s="125"/>
      <c r="W38" s="123"/>
      <c r="X38" s="125"/>
      <c r="Y38" s="123"/>
      <c r="Z38" s="125"/>
      <c r="AA38" s="123"/>
      <c r="AB38" s="125"/>
      <c r="AC38" s="123"/>
      <c r="AD38" s="125"/>
      <c r="AE38" s="123"/>
      <c r="AF38" s="125"/>
      <c r="AG38" s="123"/>
      <c r="AH38" s="125"/>
      <c r="AI38" s="123"/>
      <c r="AJ38" s="125"/>
      <c r="AK38" s="123"/>
      <c r="AL38" s="125"/>
      <c r="AM38" s="123"/>
      <c r="AN38" s="125"/>
      <c r="AO38" s="123"/>
      <c r="AP38" s="125"/>
      <c r="AQ38" s="123"/>
      <c r="AR38" s="125"/>
      <c r="AS38" s="123"/>
      <c r="AT38" s="125"/>
      <c r="AU38" s="123"/>
      <c r="AV38" s="125"/>
      <c r="AW38" s="123"/>
      <c r="AX38" s="125"/>
      <c r="AY38" s="123"/>
      <c r="AZ38" s="125"/>
      <c r="BA38" s="123"/>
      <c r="BB38" s="125"/>
      <c r="BC38" s="123"/>
      <c r="BD38" s="125"/>
      <c r="BE38" s="123"/>
      <c r="BF38" s="125"/>
      <c r="BG38" s="123"/>
      <c r="BH38" s="125"/>
      <c r="BI38" s="123"/>
      <c r="BJ38" s="125"/>
      <c r="BK38" s="123"/>
      <c r="BL38" s="125"/>
      <c r="BM38" s="123"/>
      <c r="BN38" s="125"/>
      <c r="BO38" s="123"/>
      <c r="BP38" s="125"/>
      <c r="BQ38" s="123"/>
      <c r="BR38" s="125"/>
      <c r="BS38" s="123"/>
      <c r="BT38" s="125"/>
      <c r="BU38" s="123"/>
      <c r="BV38" s="125"/>
      <c r="BW38" s="123"/>
      <c r="BX38" s="125"/>
    </row>
    <row r="39" spans="1:76" ht="14.25" customHeight="1" x14ac:dyDescent="0.25">
      <c r="B39" s="126"/>
      <c r="C39" s="124" t="s">
        <v>135</v>
      </c>
      <c r="D39" s="126"/>
      <c r="E39" s="124"/>
      <c r="F39" s="126"/>
      <c r="G39" s="124"/>
      <c r="H39" s="126"/>
      <c r="I39" s="124"/>
      <c r="J39" s="124"/>
      <c r="K39" s="101"/>
      <c r="L39" s="125"/>
      <c r="M39" s="101"/>
      <c r="N39" s="125"/>
      <c r="O39" s="101"/>
      <c r="P39" s="125"/>
      <c r="Q39" s="101"/>
      <c r="R39" s="125"/>
      <c r="S39" s="101"/>
      <c r="T39" s="125"/>
      <c r="U39" s="101"/>
      <c r="V39" s="125"/>
      <c r="W39" s="101"/>
      <c r="X39" s="125"/>
      <c r="Y39" s="101"/>
      <c r="Z39" s="125"/>
      <c r="AA39" s="101"/>
      <c r="AB39" s="125"/>
      <c r="AC39" s="101"/>
      <c r="AD39" s="125"/>
      <c r="AE39" s="101"/>
      <c r="AF39" s="125"/>
      <c r="AG39" s="101"/>
      <c r="AH39" s="125"/>
      <c r="AI39" s="101"/>
      <c r="AJ39" s="125"/>
      <c r="AK39" s="101"/>
      <c r="AL39" s="125"/>
      <c r="AM39" s="101"/>
      <c r="AN39" s="125"/>
      <c r="AO39" s="101"/>
      <c r="AP39" s="125"/>
      <c r="AQ39" s="101"/>
      <c r="AR39" s="125"/>
      <c r="AS39" s="101"/>
      <c r="AT39" s="125"/>
      <c r="AU39" s="101"/>
      <c r="AV39" s="125"/>
      <c r="AW39" s="101"/>
      <c r="AX39" s="125"/>
      <c r="AY39" s="101"/>
      <c r="AZ39" s="125"/>
      <c r="BA39" s="101"/>
      <c r="BB39" s="125"/>
      <c r="BC39" s="101"/>
      <c r="BD39" s="125"/>
      <c r="BE39" s="101"/>
      <c r="BF39" s="125"/>
      <c r="BG39" s="101"/>
      <c r="BH39" s="125"/>
      <c r="BI39" s="101"/>
      <c r="BJ39" s="125"/>
      <c r="BK39" s="101"/>
      <c r="BL39" s="125"/>
      <c r="BM39" s="101"/>
      <c r="BN39" s="125"/>
      <c r="BO39" s="101"/>
      <c r="BP39" s="125"/>
      <c r="BQ39" s="101"/>
      <c r="BR39" s="125"/>
      <c r="BS39" s="101"/>
      <c r="BT39" s="125"/>
      <c r="BU39" s="101"/>
      <c r="BV39" s="125"/>
      <c r="BW39" s="101"/>
      <c r="BX39" s="125"/>
    </row>
    <row r="40" spans="1:76" ht="14.25" customHeight="1" x14ac:dyDescent="0.25">
      <c r="B40" s="126"/>
      <c r="C40" s="124" t="s">
        <v>136</v>
      </c>
      <c r="D40" s="126"/>
      <c r="E40" s="124"/>
      <c r="F40" s="126"/>
      <c r="G40" s="124"/>
      <c r="H40" s="126"/>
      <c r="I40" s="124"/>
      <c r="J40" s="124"/>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row>
    <row r="41" spans="1:76" ht="14.25" customHeight="1" x14ac:dyDescent="0.25">
      <c r="B41" s="126"/>
      <c r="C41" s="126"/>
      <c r="D41" s="126"/>
      <c r="E41" s="126"/>
      <c r="F41" s="126"/>
      <c r="G41" s="126"/>
      <c r="H41" s="126"/>
      <c r="I41" s="124"/>
      <c r="J41" s="124"/>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row>
    <row r="42" spans="1:76" x14ac:dyDescent="0.2">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row>
    <row r="43" spans="1:76" x14ac:dyDescent="0.2">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row>
    <row r="44" spans="1:76" x14ac:dyDescent="0.2">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row>
    <row r="45" spans="1:76" x14ac:dyDescent="0.2">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row>
    <row r="47" spans="1:76" s="120" customFormat="1" x14ac:dyDescent="0.2">
      <c r="A47" s="119"/>
      <c r="B47" s="121"/>
      <c r="C47" s="121"/>
      <c r="D47" s="121"/>
      <c r="E47" s="121"/>
      <c r="F47" s="121"/>
      <c r="G47" s="121"/>
      <c r="H47" s="121"/>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row>
    <row r="48" spans="1:76" s="120" customFormat="1" x14ac:dyDescent="0.2">
      <c r="A48" s="119"/>
      <c r="B48" s="121"/>
      <c r="C48" s="121"/>
      <c r="D48" s="121"/>
      <c r="E48" s="121"/>
      <c r="F48" s="121"/>
      <c r="G48" s="121"/>
      <c r="H48" s="121"/>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row>
    <row r="49" spans="1:76" s="120" customFormat="1" x14ac:dyDescent="0.2">
      <c r="A49" s="119"/>
      <c r="B49" s="121"/>
      <c r="C49" s="121"/>
      <c r="D49" s="121"/>
      <c r="E49" s="121"/>
      <c r="F49" s="121"/>
      <c r="G49" s="121"/>
      <c r="H49" s="121"/>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row>
    <row r="50" spans="1:76" s="120" customFormat="1" x14ac:dyDescent="0.2">
      <c r="A50" s="119"/>
      <c r="B50" s="121"/>
      <c r="C50" s="121"/>
      <c r="D50" s="121"/>
      <c r="E50" s="121"/>
      <c r="F50" s="121"/>
      <c r="G50" s="121"/>
      <c r="H50" s="121"/>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row>
    <row r="51" spans="1:76" s="120" customFormat="1" x14ac:dyDescent="0.2">
      <c r="A51" s="119"/>
      <c r="B51" s="121"/>
      <c r="C51" s="121"/>
      <c r="D51" s="121"/>
      <c r="E51" s="121"/>
      <c r="F51" s="121"/>
      <c r="G51" s="121"/>
      <c r="H51" s="121"/>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row>
  </sheetData>
  <mergeCells count="125">
    <mergeCell ref="A5:A7"/>
    <mergeCell ref="B5:B6"/>
    <mergeCell ref="C5:D5"/>
    <mergeCell ref="E5:F5"/>
    <mergeCell ref="G5:H5"/>
    <mergeCell ref="I5:J5"/>
    <mergeCell ref="K5:L5"/>
    <mergeCell ref="M5:N5"/>
    <mergeCell ref="O5:P5"/>
    <mergeCell ref="Q5:R5"/>
    <mergeCell ref="S5:T5"/>
    <mergeCell ref="U5:V5"/>
    <mergeCell ref="C1:L1"/>
    <mergeCell ref="C2:L2"/>
    <mergeCell ref="C3:L3"/>
    <mergeCell ref="C4:L4"/>
    <mergeCell ref="AM5:AN5"/>
    <mergeCell ref="AO5:AP5"/>
    <mergeCell ref="AQ5:AR5"/>
    <mergeCell ref="AS5:AT5"/>
    <mergeCell ref="W5:X5"/>
    <mergeCell ref="Y5:Z5"/>
    <mergeCell ref="AA5:AB5"/>
    <mergeCell ref="AC5:AD5"/>
    <mergeCell ref="AE5:AF5"/>
    <mergeCell ref="AG5:AH5"/>
    <mergeCell ref="BS5:BT5"/>
    <mergeCell ref="BU5:BV5"/>
    <mergeCell ref="BW5:BX5"/>
    <mergeCell ref="C6:D6"/>
    <mergeCell ref="E6:F6"/>
    <mergeCell ref="G6:H6"/>
    <mergeCell ref="I6:J6"/>
    <mergeCell ref="K6:L6"/>
    <mergeCell ref="M6:N6"/>
    <mergeCell ref="O6:P6"/>
    <mergeCell ref="BG5:BH5"/>
    <mergeCell ref="BI5:BJ5"/>
    <mergeCell ref="BK5:BL5"/>
    <mergeCell ref="BM5:BN5"/>
    <mergeCell ref="BO5:BP5"/>
    <mergeCell ref="BQ5:BR5"/>
    <mergeCell ref="AU5:AV5"/>
    <mergeCell ref="AW5:AX5"/>
    <mergeCell ref="AY5:AZ5"/>
    <mergeCell ref="BA5:BB5"/>
    <mergeCell ref="BC5:BD5"/>
    <mergeCell ref="BE5:BF5"/>
    <mergeCell ref="AI5:AJ5"/>
    <mergeCell ref="AK5:AL5"/>
    <mergeCell ref="AI6:AJ6"/>
    <mergeCell ref="AK6:AL6"/>
    <mergeCell ref="AM6:AN6"/>
    <mergeCell ref="Q6:R6"/>
    <mergeCell ref="S6:T6"/>
    <mergeCell ref="U6:V6"/>
    <mergeCell ref="W6:X6"/>
    <mergeCell ref="Y6:Z6"/>
    <mergeCell ref="AA6:AB6"/>
    <mergeCell ref="BE8:BV8"/>
    <mergeCell ref="A11:A12"/>
    <mergeCell ref="A13:A14"/>
    <mergeCell ref="BM6:BN6"/>
    <mergeCell ref="BO6:BP6"/>
    <mergeCell ref="BQ6:BR6"/>
    <mergeCell ref="BS6:BT6"/>
    <mergeCell ref="BU6:BV6"/>
    <mergeCell ref="BW6:BX6"/>
    <mergeCell ref="BA6:BB6"/>
    <mergeCell ref="BC6:BD6"/>
    <mergeCell ref="BE6:BF6"/>
    <mergeCell ref="BG6:BH6"/>
    <mergeCell ref="BI6:BJ6"/>
    <mergeCell ref="BK6:BL6"/>
    <mergeCell ref="AO6:AP6"/>
    <mergeCell ref="AQ6:AR6"/>
    <mergeCell ref="AS6:AT6"/>
    <mergeCell ref="AU6:AV6"/>
    <mergeCell ref="AW6:AX6"/>
    <mergeCell ref="AY6:AZ6"/>
    <mergeCell ref="AC6:AD6"/>
    <mergeCell ref="AE6:AF6"/>
    <mergeCell ref="AG6:AH6"/>
    <mergeCell ref="A18:A20"/>
    <mergeCell ref="A27:B27"/>
    <mergeCell ref="C27:D27"/>
    <mergeCell ref="E27:F27"/>
    <mergeCell ref="G27:H27"/>
    <mergeCell ref="I27:J27"/>
    <mergeCell ref="C8:T8"/>
    <mergeCell ref="U8:AL8"/>
    <mergeCell ref="AM8:BD8"/>
    <mergeCell ref="W27:X27"/>
    <mergeCell ref="Y27:Z27"/>
    <mergeCell ref="AA27:AB27"/>
    <mergeCell ref="AC27:AD27"/>
    <mergeCell ref="AE27:AF27"/>
    <mergeCell ref="AG27:AH27"/>
    <mergeCell ref="K27:L27"/>
    <mergeCell ref="M27:N27"/>
    <mergeCell ref="O27:P27"/>
    <mergeCell ref="Q27:R27"/>
    <mergeCell ref="S27:T27"/>
    <mergeCell ref="U27:V27"/>
    <mergeCell ref="AU27:AV27"/>
    <mergeCell ref="AW27:AX27"/>
    <mergeCell ref="AY27:AZ27"/>
    <mergeCell ref="BA27:BB27"/>
    <mergeCell ref="BC27:BD27"/>
    <mergeCell ref="BE27:BF27"/>
    <mergeCell ref="AI27:AJ27"/>
    <mergeCell ref="AK27:AL27"/>
    <mergeCell ref="AM27:AN27"/>
    <mergeCell ref="AO27:AP27"/>
    <mergeCell ref="AQ27:AR27"/>
    <mergeCell ref="AS27:AT27"/>
    <mergeCell ref="BS27:BT27"/>
    <mergeCell ref="BU27:BV27"/>
    <mergeCell ref="BW27:BX27"/>
    <mergeCell ref="BG27:BH27"/>
    <mergeCell ref="BI27:BJ27"/>
    <mergeCell ref="BK27:BL27"/>
    <mergeCell ref="BM27:BN27"/>
    <mergeCell ref="BO27:BP27"/>
    <mergeCell ref="BQ27:BR27"/>
  </mergeCells>
  <conditionalFormatting sqref="C9:L10 C19:E19 G19 I19 K19:N19 C16:N18 C11:N12 C23:N24">
    <cfRule type="cellIs" dxfId="2274" priority="585" operator="equal">
      <formula>"NO"</formula>
    </cfRule>
  </conditionalFormatting>
  <conditionalFormatting sqref="C27:BX27">
    <cfRule type="cellIs" dxfId="2273" priority="16" operator="equal">
      <formula>"HABIL"</formula>
    </cfRule>
    <cfRule type="cellIs" dxfId="2272" priority="584" operator="equal">
      <formula>"NO HABIL"</formula>
    </cfRule>
  </conditionalFormatting>
  <conditionalFormatting sqref="N9:N10">
    <cfRule type="cellIs" dxfId="2271" priority="583" operator="equal">
      <formula>"NO"</formula>
    </cfRule>
  </conditionalFormatting>
  <conditionalFormatting sqref="M9">
    <cfRule type="cellIs" dxfId="2270" priority="582" operator="equal">
      <formula>"NO"</formula>
    </cfRule>
  </conditionalFormatting>
  <conditionalFormatting sqref="M10">
    <cfRule type="cellIs" dxfId="2269" priority="581" operator="equal">
      <formula>"NO"</formula>
    </cfRule>
  </conditionalFormatting>
  <conditionalFormatting sqref="C20:E20 G20 I20 K20:L20">
    <cfRule type="cellIs" dxfId="2268" priority="580" operator="equal">
      <formula>"NO"</formula>
    </cfRule>
  </conditionalFormatting>
  <conditionalFormatting sqref="F19">
    <cfRule type="cellIs" dxfId="2267" priority="579" operator="equal">
      <formula>"NO"</formula>
    </cfRule>
  </conditionalFormatting>
  <conditionalFormatting sqref="F20">
    <cfRule type="cellIs" dxfId="2266" priority="578" operator="equal">
      <formula>"NO"</formula>
    </cfRule>
  </conditionalFormatting>
  <conditionalFormatting sqref="H19">
    <cfRule type="cellIs" dxfId="2265" priority="577" operator="equal">
      <formula>"NO"</formula>
    </cfRule>
  </conditionalFormatting>
  <conditionalFormatting sqref="H20">
    <cfRule type="cellIs" dxfId="2264" priority="576" operator="equal">
      <formula>"NO"</formula>
    </cfRule>
  </conditionalFormatting>
  <conditionalFormatting sqref="J19">
    <cfRule type="cellIs" dxfId="2263" priority="575" operator="equal">
      <formula>"NO"</formula>
    </cfRule>
  </conditionalFormatting>
  <conditionalFormatting sqref="J20">
    <cfRule type="cellIs" dxfId="2262" priority="574" operator="equal">
      <formula>"NO"</formula>
    </cfRule>
  </conditionalFormatting>
  <conditionalFormatting sqref="M20:N20">
    <cfRule type="cellIs" dxfId="2261" priority="573" operator="equal">
      <formula>"NO"</formula>
    </cfRule>
  </conditionalFormatting>
  <conditionalFormatting sqref="C13:N14">
    <cfRule type="cellIs" dxfId="2260" priority="572" operator="equal">
      <formula>"NO"</formula>
    </cfRule>
  </conditionalFormatting>
  <conditionalFormatting sqref="C15:N15">
    <cfRule type="cellIs" dxfId="2259" priority="571" operator="equal">
      <formula>"NO"</formula>
    </cfRule>
  </conditionalFormatting>
  <conditionalFormatting sqref="C21:N21">
    <cfRule type="cellIs" dxfId="2258" priority="570" operator="equal">
      <formula>"NO"</formula>
    </cfRule>
  </conditionalFormatting>
  <conditionalFormatting sqref="C22:N22">
    <cfRule type="cellIs" dxfId="2257" priority="569" operator="equal">
      <formula>"NO"</formula>
    </cfRule>
  </conditionalFormatting>
  <conditionalFormatting sqref="C25:N25">
    <cfRule type="cellIs" dxfId="2256" priority="568" operator="equal">
      <formula>"NO"</formula>
    </cfRule>
  </conditionalFormatting>
  <conditionalFormatting sqref="O16:P19 O11:P12 O23:P24">
    <cfRule type="cellIs" dxfId="2255" priority="567" operator="equal">
      <formula>"NO"</formula>
    </cfRule>
  </conditionalFormatting>
  <conditionalFormatting sqref="P9:P10">
    <cfRule type="cellIs" dxfId="2254" priority="566" operator="equal">
      <formula>"NO"</formula>
    </cfRule>
  </conditionalFormatting>
  <conditionalFormatting sqref="O9">
    <cfRule type="cellIs" dxfId="2253" priority="565" operator="equal">
      <formula>"NO"</formula>
    </cfRule>
  </conditionalFormatting>
  <conditionalFormatting sqref="O10">
    <cfRule type="cellIs" dxfId="2252" priority="564" operator="equal">
      <formula>"NO"</formula>
    </cfRule>
  </conditionalFormatting>
  <conditionalFormatting sqref="O20:P20">
    <cfRule type="cellIs" dxfId="2251" priority="563" operator="equal">
      <formula>"NO"</formula>
    </cfRule>
  </conditionalFormatting>
  <conditionalFormatting sqref="O13:P14">
    <cfRule type="cellIs" dxfId="2250" priority="562" operator="equal">
      <formula>"NO"</formula>
    </cfRule>
  </conditionalFormatting>
  <conditionalFormatting sqref="O15:P15">
    <cfRule type="cellIs" dxfId="2249" priority="561" operator="equal">
      <formula>"NO"</formula>
    </cfRule>
  </conditionalFormatting>
  <conditionalFormatting sqref="O21:P21">
    <cfRule type="cellIs" dxfId="2248" priority="560" operator="equal">
      <formula>"NO"</formula>
    </cfRule>
  </conditionalFormatting>
  <conditionalFormatting sqref="O22:P22">
    <cfRule type="cellIs" dxfId="2247" priority="559" operator="equal">
      <formula>"NO"</formula>
    </cfRule>
  </conditionalFormatting>
  <conditionalFormatting sqref="O25:P25">
    <cfRule type="cellIs" dxfId="2246" priority="558" operator="equal">
      <formula>"NO"</formula>
    </cfRule>
  </conditionalFormatting>
  <conditionalFormatting sqref="Q16:R19 Q11:R12 Q23:R24">
    <cfRule type="cellIs" dxfId="2245" priority="557" operator="equal">
      <formula>"NO"</formula>
    </cfRule>
  </conditionalFormatting>
  <conditionalFormatting sqref="R9:R10">
    <cfRule type="cellIs" dxfId="2244" priority="556" operator="equal">
      <formula>"NO"</formula>
    </cfRule>
  </conditionalFormatting>
  <conditionalFormatting sqref="Q9">
    <cfRule type="cellIs" dxfId="2243" priority="555" operator="equal">
      <formula>"NO"</formula>
    </cfRule>
  </conditionalFormatting>
  <conditionalFormatting sqref="Q10">
    <cfRule type="cellIs" dxfId="2242" priority="554" operator="equal">
      <formula>"NO"</formula>
    </cfRule>
  </conditionalFormatting>
  <conditionalFormatting sqref="Q20:R20">
    <cfRule type="cellIs" dxfId="2241" priority="553" operator="equal">
      <formula>"NO"</formula>
    </cfRule>
  </conditionalFormatting>
  <conditionalFormatting sqref="Q13:R14">
    <cfRule type="cellIs" dxfId="2240" priority="552" operator="equal">
      <formula>"NO"</formula>
    </cfRule>
  </conditionalFormatting>
  <conditionalFormatting sqref="Q15:R15">
    <cfRule type="cellIs" dxfId="2239" priority="551" operator="equal">
      <formula>"NO"</formula>
    </cfRule>
  </conditionalFormatting>
  <conditionalFormatting sqref="Q21:R21">
    <cfRule type="cellIs" dxfId="2238" priority="550" operator="equal">
      <formula>"NO"</formula>
    </cfRule>
  </conditionalFormatting>
  <conditionalFormatting sqref="Q22:R22">
    <cfRule type="cellIs" dxfId="2237" priority="549" operator="equal">
      <formula>"NO"</formula>
    </cfRule>
  </conditionalFormatting>
  <conditionalFormatting sqref="Q25:R25">
    <cfRule type="cellIs" dxfId="2236" priority="548" operator="equal">
      <formula>"NO"</formula>
    </cfRule>
  </conditionalFormatting>
  <conditionalFormatting sqref="S16:T19 S11:T12 S23:T24">
    <cfRule type="cellIs" dxfId="2235" priority="547" operator="equal">
      <formula>"NO"</formula>
    </cfRule>
  </conditionalFormatting>
  <conditionalFormatting sqref="T9:T10">
    <cfRule type="cellIs" dxfId="2234" priority="546" operator="equal">
      <formula>"NO"</formula>
    </cfRule>
  </conditionalFormatting>
  <conditionalFormatting sqref="S9">
    <cfRule type="cellIs" dxfId="2233" priority="545" operator="equal">
      <formula>"NO"</formula>
    </cfRule>
  </conditionalFormatting>
  <conditionalFormatting sqref="S10">
    <cfRule type="cellIs" dxfId="2232" priority="544" operator="equal">
      <formula>"NO"</formula>
    </cfRule>
  </conditionalFormatting>
  <conditionalFormatting sqref="S20:T20">
    <cfRule type="cellIs" dxfId="2231" priority="543" operator="equal">
      <formula>"NO"</formula>
    </cfRule>
  </conditionalFormatting>
  <conditionalFormatting sqref="S13:T14">
    <cfRule type="cellIs" dxfId="2230" priority="542" operator="equal">
      <formula>"NO"</formula>
    </cfRule>
  </conditionalFormatting>
  <conditionalFormatting sqref="S15:T15">
    <cfRule type="cellIs" dxfId="2229" priority="541" operator="equal">
      <formula>"NO"</formula>
    </cfRule>
  </conditionalFormatting>
  <conditionalFormatting sqref="S21:T21">
    <cfRule type="cellIs" dxfId="2228" priority="540" operator="equal">
      <formula>"NO"</formula>
    </cfRule>
  </conditionalFormatting>
  <conditionalFormatting sqref="S22:T22">
    <cfRule type="cellIs" dxfId="2227" priority="539" operator="equal">
      <formula>"NO"</formula>
    </cfRule>
  </conditionalFormatting>
  <conditionalFormatting sqref="S25:T25">
    <cfRule type="cellIs" dxfId="2226" priority="538" operator="equal">
      <formula>"NO"</formula>
    </cfRule>
  </conditionalFormatting>
  <conditionalFormatting sqref="U16:V19 U11:V12 U23:V24">
    <cfRule type="cellIs" dxfId="2225" priority="537" operator="equal">
      <formula>"NO"</formula>
    </cfRule>
  </conditionalFormatting>
  <conditionalFormatting sqref="V9:V10">
    <cfRule type="cellIs" dxfId="2224" priority="536" operator="equal">
      <formula>"NO"</formula>
    </cfRule>
  </conditionalFormatting>
  <conditionalFormatting sqref="U9">
    <cfRule type="cellIs" dxfId="2223" priority="535" operator="equal">
      <formula>"NO"</formula>
    </cfRule>
  </conditionalFormatting>
  <conditionalFormatting sqref="U10">
    <cfRule type="cellIs" dxfId="2222" priority="534" operator="equal">
      <formula>"NO"</formula>
    </cfRule>
  </conditionalFormatting>
  <conditionalFormatting sqref="U20:V20">
    <cfRule type="cellIs" dxfId="2221" priority="533" operator="equal">
      <formula>"NO"</formula>
    </cfRule>
  </conditionalFormatting>
  <conditionalFormatting sqref="U13:V14">
    <cfRule type="cellIs" dxfId="2220" priority="532" operator="equal">
      <formula>"NO"</formula>
    </cfRule>
  </conditionalFormatting>
  <conditionalFormatting sqref="U15:V15">
    <cfRule type="cellIs" dxfId="2219" priority="531" operator="equal">
      <formula>"NO"</formula>
    </cfRule>
  </conditionalFormatting>
  <conditionalFormatting sqref="U21:V21">
    <cfRule type="cellIs" dxfId="2218" priority="530" operator="equal">
      <formula>"NO"</formula>
    </cfRule>
  </conditionalFormatting>
  <conditionalFormatting sqref="U22:V22">
    <cfRule type="cellIs" dxfId="2217" priority="529" operator="equal">
      <formula>"NO"</formula>
    </cfRule>
  </conditionalFormatting>
  <conditionalFormatting sqref="U25:V25">
    <cfRule type="cellIs" dxfId="2216" priority="528" operator="equal">
      <formula>"NO"</formula>
    </cfRule>
  </conditionalFormatting>
  <conditionalFormatting sqref="W16:X19 W11:X12 W23:X24">
    <cfRule type="cellIs" dxfId="2215" priority="527" operator="equal">
      <formula>"NO"</formula>
    </cfRule>
  </conditionalFormatting>
  <conditionalFormatting sqref="X9:X10">
    <cfRule type="cellIs" dxfId="2214" priority="526" operator="equal">
      <formula>"NO"</formula>
    </cfRule>
  </conditionalFormatting>
  <conditionalFormatting sqref="W9">
    <cfRule type="cellIs" dxfId="2213" priority="525" operator="equal">
      <formula>"NO"</formula>
    </cfRule>
  </conditionalFormatting>
  <conditionalFormatting sqref="W10">
    <cfRule type="cellIs" dxfId="2212" priority="524" operator="equal">
      <formula>"NO"</formula>
    </cfRule>
  </conditionalFormatting>
  <conditionalFormatting sqref="W20:X20">
    <cfRule type="cellIs" dxfId="2211" priority="523" operator="equal">
      <formula>"NO"</formula>
    </cfRule>
  </conditionalFormatting>
  <conditionalFormatting sqref="W13:X14">
    <cfRule type="cellIs" dxfId="2210" priority="522" operator="equal">
      <formula>"NO"</formula>
    </cfRule>
  </conditionalFormatting>
  <conditionalFormatting sqref="W15:X15">
    <cfRule type="cellIs" dxfId="2209" priority="521" operator="equal">
      <formula>"NO"</formula>
    </cfRule>
  </conditionalFormatting>
  <conditionalFormatting sqref="W21:X21">
    <cfRule type="cellIs" dxfId="2208" priority="520" operator="equal">
      <formula>"NO"</formula>
    </cfRule>
  </conditionalFormatting>
  <conditionalFormatting sqref="W22:X22">
    <cfRule type="cellIs" dxfId="2207" priority="519" operator="equal">
      <formula>"NO"</formula>
    </cfRule>
  </conditionalFormatting>
  <conditionalFormatting sqref="W25:X25">
    <cfRule type="cellIs" dxfId="2206" priority="518" operator="equal">
      <formula>"NO"</formula>
    </cfRule>
  </conditionalFormatting>
  <conditionalFormatting sqref="Y16:Z19 Y11:Z12 Y23:Z24">
    <cfRule type="cellIs" dxfId="2205" priority="517" operator="equal">
      <formula>"NO"</formula>
    </cfRule>
  </conditionalFormatting>
  <conditionalFormatting sqref="Z9:Z10">
    <cfRule type="cellIs" dxfId="2204" priority="516" operator="equal">
      <formula>"NO"</formula>
    </cfRule>
  </conditionalFormatting>
  <conditionalFormatting sqref="Y9">
    <cfRule type="cellIs" dxfId="2203" priority="515" operator="equal">
      <formula>"NO"</formula>
    </cfRule>
  </conditionalFormatting>
  <conditionalFormatting sqref="Y10">
    <cfRule type="cellIs" dxfId="2202" priority="514" operator="equal">
      <formula>"NO"</formula>
    </cfRule>
  </conditionalFormatting>
  <conditionalFormatting sqref="Y20:Z20">
    <cfRule type="cellIs" dxfId="2201" priority="513" operator="equal">
      <formula>"NO"</formula>
    </cfRule>
  </conditionalFormatting>
  <conditionalFormatting sqref="Y13:Z14">
    <cfRule type="cellIs" dxfId="2200" priority="512" operator="equal">
      <formula>"NO"</formula>
    </cfRule>
  </conditionalFormatting>
  <conditionalFormatting sqref="Y15:Z15">
    <cfRule type="cellIs" dxfId="2199" priority="511" operator="equal">
      <formula>"NO"</formula>
    </cfRule>
  </conditionalFormatting>
  <conditionalFormatting sqref="Y21:Z21">
    <cfRule type="cellIs" dxfId="2198" priority="510" operator="equal">
      <formula>"NO"</formula>
    </cfRule>
  </conditionalFormatting>
  <conditionalFormatting sqref="Y22:Z22">
    <cfRule type="cellIs" dxfId="2197" priority="509" operator="equal">
      <formula>"NO"</formula>
    </cfRule>
  </conditionalFormatting>
  <conditionalFormatting sqref="Y25:Z25">
    <cfRule type="cellIs" dxfId="2196" priority="508" operator="equal">
      <formula>"NO"</formula>
    </cfRule>
  </conditionalFormatting>
  <conditionalFormatting sqref="AA16:AB19 AA23:AB24 AB11:AB12">
    <cfRule type="cellIs" dxfId="2195" priority="507" operator="equal">
      <formula>"NO"</formula>
    </cfRule>
  </conditionalFormatting>
  <conditionalFormatting sqref="AB9:AB10">
    <cfRule type="cellIs" dxfId="2194" priority="506" operator="equal">
      <formula>"NO"</formula>
    </cfRule>
  </conditionalFormatting>
  <conditionalFormatting sqref="AA9">
    <cfRule type="cellIs" dxfId="2193" priority="505" operator="equal">
      <formula>"NO"</formula>
    </cfRule>
  </conditionalFormatting>
  <conditionalFormatting sqref="AA10">
    <cfRule type="cellIs" dxfId="2192" priority="504" operator="equal">
      <formula>"NO"</formula>
    </cfRule>
  </conditionalFormatting>
  <conditionalFormatting sqref="AA20:AB20">
    <cfRule type="cellIs" dxfId="2191" priority="503" operator="equal">
      <formula>"NO"</formula>
    </cfRule>
  </conditionalFormatting>
  <conditionalFormatting sqref="AA13:AB14">
    <cfRule type="cellIs" dxfId="2190" priority="502" operator="equal">
      <formula>"NO"</formula>
    </cfRule>
  </conditionalFormatting>
  <conditionalFormatting sqref="AA15:AB15">
    <cfRule type="cellIs" dxfId="2189" priority="501" operator="equal">
      <formula>"NO"</formula>
    </cfRule>
  </conditionalFormatting>
  <conditionalFormatting sqref="AA21:AB21">
    <cfRule type="cellIs" dxfId="2188" priority="500" operator="equal">
      <formula>"NO"</formula>
    </cfRule>
  </conditionalFormatting>
  <conditionalFormatting sqref="AA22:AB22">
    <cfRule type="cellIs" dxfId="2187" priority="499" operator="equal">
      <formula>"NO"</formula>
    </cfRule>
  </conditionalFormatting>
  <conditionalFormatting sqref="AA25:AB25">
    <cfRule type="cellIs" dxfId="2186" priority="498" operator="equal">
      <formula>"NO"</formula>
    </cfRule>
  </conditionalFormatting>
  <conditionalFormatting sqref="AC16:AD19 AC11:AD12 AC23:AD24">
    <cfRule type="cellIs" dxfId="2185" priority="497" operator="equal">
      <formula>"NO"</formula>
    </cfRule>
  </conditionalFormatting>
  <conditionalFormatting sqref="AD9:AD10">
    <cfRule type="cellIs" dxfId="2184" priority="496" operator="equal">
      <formula>"NO"</formula>
    </cfRule>
  </conditionalFormatting>
  <conditionalFormatting sqref="AC9">
    <cfRule type="cellIs" dxfId="2183" priority="495" operator="equal">
      <formula>"NO"</formula>
    </cfRule>
  </conditionalFormatting>
  <conditionalFormatting sqref="AC10">
    <cfRule type="cellIs" dxfId="2182" priority="494" operator="equal">
      <formula>"NO"</formula>
    </cfRule>
  </conditionalFormatting>
  <conditionalFormatting sqref="AC20:AD20">
    <cfRule type="cellIs" dxfId="2181" priority="493" operator="equal">
      <formula>"NO"</formula>
    </cfRule>
  </conditionalFormatting>
  <conditionalFormatting sqref="AC13:AD14">
    <cfRule type="cellIs" dxfId="2180" priority="492" operator="equal">
      <formula>"NO"</formula>
    </cfRule>
  </conditionalFormatting>
  <conditionalFormatting sqref="AC15:AD15">
    <cfRule type="cellIs" dxfId="2179" priority="491" operator="equal">
      <formula>"NO"</formula>
    </cfRule>
  </conditionalFormatting>
  <conditionalFormatting sqref="AC21:AD21">
    <cfRule type="cellIs" dxfId="2178" priority="490" operator="equal">
      <formula>"NO"</formula>
    </cfRule>
  </conditionalFormatting>
  <conditionalFormatting sqref="AC22:AD22">
    <cfRule type="cellIs" dxfId="2177" priority="489" operator="equal">
      <formula>"NO"</formula>
    </cfRule>
  </conditionalFormatting>
  <conditionalFormatting sqref="AC25:AD25">
    <cfRule type="cellIs" dxfId="2176" priority="488" operator="equal">
      <formula>"NO"</formula>
    </cfRule>
  </conditionalFormatting>
  <conditionalFormatting sqref="AE16:AF19 AE11:AF12 AE23:AF24">
    <cfRule type="cellIs" dxfId="2175" priority="487" operator="equal">
      <formula>"NO"</formula>
    </cfRule>
  </conditionalFormatting>
  <conditionalFormatting sqref="AF9:AF10">
    <cfRule type="cellIs" dxfId="2174" priority="486" operator="equal">
      <formula>"NO"</formula>
    </cfRule>
  </conditionalFormatting>
  <conditionalFormatting sqref="AE9">
    <cfRule type="cellIs" dxfId="2173" priority="485" operator="equal">
      <formula>"NO"</formula>
    </cfRule>
  </conditionalFormatting>
  <conditionalFormatting sqref="AE10">
    <cfRule type="cellIs" dxfId="2172" priority="484" operator="equal">
      <formula>"NO"</formula>
    </cfRule>
  </conditionalFormatting>
  <conditionalFormatting sqref="AE20:AF20">
    <cfRule type="cellIs" dxfId="2171" priority="483" operator="equal">
      <formula>"NO"</formula>
    </cfRule>
  </conditionalFormatting>
  <conditionalFormatting sqref="AE13:AF14">
    <cfRule type="cellIs" dxfId="2170" priority="482" operator="equal">
      <formula>"NO"</formula>
    </cfRule>
  </conditionalFormatting>
  <conditionalFormatting sqref="AE15:AF15">
    <cfRule type="cellIs" dxfId="2169" priority="481" operator="equal">
      <formula>"NO"</formula>
    </cfRule>
  </conditionalFormatting>
  <conditionalFormatting sqref="AE21:AF21">
    <cfRule type="cellIs" dxfId="2168" priority="480" operator="equal">
      <formula>"NO"</formula>
    </cfRule>
  </conditionalFormatting>
  <conditionalFormatting sqref="AE22:AF22">
    <cfRule type="cellIs" dxfId="2167" priority="479" operator="equal">
      <formula>"NO"</formula>
    </cfRule>
  </conditionalFormatting>
  <conditionalFormatting sqref="AE25:AF25">
    <cfRule type="cellIs" dxfId="2166" priority="478" operator="equal">
      <formula>"NO"</formula>
    </cfRule>
  </conditionalFormatting>
  <conditionalFormatting sqref="AG16:AH19 AG23:AH24 AH11:AH12">
    <cfRule type="cellIs" dxfId="2165" priority="477" operator="equal">
      <formula>"NO"</formula>
    </cfRule>
  </conditionalFormatting>
  <conditionalFormatting sqref="AH9:AH10">
    <cfRule type="cellIs" dxfId="2164" priority="476" operator="equal">
      <formula>"NO"</formula>
    </cfRule>
  </conditionalFormatting>
  <conditionalFormatting sqref="AG10">
    <cfRule type="cellIs" dxfId="2163" priority="475" operator="equal">
      <formula>"NO"</formula>
    </cfRule>
  </conditionalFormatting>
  <conditionalFormatting sqref="AG20:AH20">
    <cfRule type="cellIs" dxfId="2162" priority="474" operator="equal">
      <formula>"NO"</formula>
    </cfRule>
  </conditionalFormatting>
  <conditionalFormatting sqref="AG13:AH14">
    <cfRule type="cellIs" dxfId="2161" priority="473" operator="equal">
      <formula>"NO"</formula>
    </cfRule>
  </conditionalFormatting>
  <conditionalFormatting sqref="AG15:AH15">
    <cfRule type="cellIs" dxfId="2160" priority="472" operator="equal">
      <formula>"NO"</formula>
    </cfRule>
  </conditionalFormatting>
  <conditionalFormatting sqref="AG21:AH21">
    <cfRule type="cellIs" dxfId="2159" priority="471" operator="equal">
      <formula>"NO"</formula>
    </cfRule>
  </conditionalFormatting>
  <conditionalFormatting sqref="AG22:AH22">
    <cfRule type="cellIs" dxfId="2158" priority="470" operator="equal">
      <formula>"NO"</formula>
    </cfRule>
  </conditionalFormatting>
  <conditionalFormatting sqref="AG25:AH25">
    <cfRule type="cellIs" dxfId="2157" priority="469" operator="equal">
      <formula>"NO"</formula>
    </cfRule>
  </conditionalFormatting>
  <conditionalFormatting sqref="AI16:AJ19 AI23:AJ24 AJ11:AJ12">
    <cfRule type="cellIs" dxfId="2156" priority="468" operator="equal">
      <formula>"NO"</formula>
    </cfRule>
  </conditionalFormatting>
  <conditionalFormatting sqref="AJ9:AJ10">
    <cfRule type="cellIs" dxfId="2155" priority="467" operator="equal">
      <formula>"NO"</formula>
    </cfRule>
  </conditionalFormatting>
  <conditionalFormatting sqref="AI10">
    <cfRule type="cellIs" dxfId="2154" priority="466" operator="equal">
      <formula>"NO"</formula>
    </cfRule>
  </conditionalFormatting>
  <conditionalFormatting sqref="AI20:AJ20">
    <cfRule type="cellIs" dxfId="2153" priority="465" operator="equal">
      <formula>"NO"</formula>
    </cfRule>
  </conditionalFormatting>
  <conditionalFormatting sqref="AI13:AJ14">
    <cfRule type="cellIs" dxfId="2152" priority="464" operator="equal">
      <formula>"NO"</formula>
    </cfRule>
  </conditionalFormatting>
  <conditionalFormatting sqref="AI15:AJ15">
    <cfRule type="cellIs" dxfId="2151" priority="463" operator="equal">
      <formula>"NO"</formula>
    </cfRule>
  </conditionalFormatting>
  <conditionalFormatting sqref="AI21:AJ21">
    <cfRule type="cellIs" dxfId="2150" priority="462" operator="equal">
      <formula>"NO"</formula>
    </cfRule>
  </conditionalFormatting>
  <conditionalFormatting sqref="AI22:AJ22">
    <cfRule type="cellIs" dxfId="2149" priority="461" operator="equal">
      <formula>"NO"</formula>
    </cfRule>
  </conditionalFormatting>
  <conditionalFormatting sqref="AI25:AJ25">
    <cfRule type="cellIs" dxfId="2148" priority="460" operator="equal">
      <formula>"NO"</formula>
    </cfRule>
  </conditionalFormatting>
  <conditionalFormatting sqref="AK16:AL19 AL11:AL12 AL23:AL24">
    <cfRule type="cellIs" dxfId="2147" priority="459" operator="equal">
      <formula>"NO"</formula>
    </cfRule>
  </conditionalFormatting>
  <conditionalFormatting sqref="AL9:AL10">
    <cfRule type="cellIs" dxfId="2146" priority="458" operator="equal">
      <formula>"NO"</formula>
    </cfRule>
  </conditionalFormatting>
  <conditionalFormatting sqref="AK9">
    <cfRule type="cellIs" dxfId="2145" priority="457" operator="equal">
      <formula>"NO"</formula>
    </cfRule>
  </conditionalFormatting>
  <conditionalFormatting sqref="AK10">
    <cfRule type="cellIs" dxfId="2144" priority="456" operator="equal">
      <formula>"NO"</formula>
    </cfRule>
  </conditionalFormatting>
  <conditionalFormatting sqref="AK20:AL20">
    <cfRule type="cellIs" dxfId="2143" priority="455" operator="equal">
      <formula>"NO"</formula>
    </cfRule>
  </conditionalFormatting>
  <conditionalFormatting sqref="AK13:AL14">
    <cfRule type="cellIs" dxfId="2142" priority="454" operator="equal">
      <formula>"NO"</formula>
    </cfRule>
  </conditionalFormatting>
  <conditionalFormatting sqref="AK15:AL15">
    <cfRule type="cellIs" dxfId="2141" priority="453" operator="equal">
      <formula>"NO"</formula>
    </cfRule>
  </conditionalFormatting>
  <conditionalFormatting sqref="AL21">
    <cfRule type="cellIs" dxfId="2140" priority="452" operator="equal">
      <formula>"NO"</formula>
    </cfRule>
  </conditionalFormatting>
  <conditionalFormatting sqref="AL22">
    <cfRule type="cellIs" dxfId="2139" priority="451" operator="equal">
      <formula>"NO"</formula>
    </cfRule>
  </conditionalFormatting>
  <conditionalFormatting sqref="AL25">
    <cfRule type="cellIs" dxfId="2138" priority="450" operator="equal">
      <formula>"NO"</formula>
    </cfRule>
  </conditionalFormatting>
  <conditionalFormatting sqref="AM16:AN19 AM11:AN12 AN23:AN24">
    <cfRule type="cellIs" dxfId="2137" priority="449" operator="equal">
      <formula>"NO"</formula>
    </cfRule>
  </conditionalFormatting>
  <conditionalFormatting sqref="AN9:AN10">
    <cfRule type="cellIs" dxfId="2136" priority="448" operator="equal">
      <formula>"NO"</formula>
    </cfRule>
  </conditionalFormatting>
  <conditionalFormatting sqref="AM9">
    <cfRule type="cellIs" dxfId="2135" priority="447" operator="equal">
      <formula>"NO"</formula>
    </cfRule>
  </conditionalFormatting>
  <conditionalFormatting sqref="AM20:AN20">
    <cfRule type="cellIs" dxfId="2134" priority="446" operator="equal">
      <formula>"NO"</formula>
    </cfRule>
  </conditionalFormatting>
  <conditionalFormatting sqref="AN13:AN14">
    <cfRule type="cellIs" dxfId="2133" priority="445" operator="equal">
      <formula>"NO"</formula>
    </cfRule>
  </conditionalFormatting>
  <conditionalFormatting sqref="AM15:AN15">
    <cfRule type="cellIs" dxfId="2132" priority="444" operator="equal">
      <formula>"NO"</formula>
    </cfRule>
  </conditionalFormatting>
  <conditionalFormatting sqref="AN21">
    <cfRule type="cellIs" dxfId="2131" priority="443" operator="equal">
      <formula>"NO"</formula>
    </cfRule>
  </conditionalFormatting>
  <conditionalFormatting sqref="AN22">
    <cfRule type="cellIs" dxfId="2130" priority="442" operator="equal">
      <formula>"NO"</formula>
    </cfRule>
  </conditionalFormatting>
  <conditionalFormatting sqref="AN25">
    <cfRule type="cellIs" dxfId="2129" priority="441" operator="equal">
      <formula>"NO"</formula>
    </cfRule>
  </conditionalFormatting>
  <conditionalFormatting sqref="AP11:AP12 AP16:AP19 AP23:AP24">
    <cfRule type="cellIs" dxfId="2128" priority="440" operator="equal">
      <formula>"NO"</formula>
    </cfRule>
  </conditionalFormatting>
  <conditionalFormatting sqref="AP9:AP10">
    <cfRule type="cellIs" dxfId="2127" priority="439" operator="equal">
      <formula>"NO"</formula>
    </cfRule>
  </conditionalFormatting>
  <conditionalFormatting sqref="AP20">
    <cfRule type="cellIs" dxfId="2126" priority="438" operator="equal">
      <formula>"NO"</formula>
    </cfRule>
  </conditionalFormatting>
  <conditionalFormatting sqref="AP14">
    <cfRule type="cellIs" dxfId="2125" priority="437" operator="equal">
      <formula>"NO"</formula>
    </cfRule>
  </conditionalFormatting>
  <conditionalFormatting sqref="AP15">
    <cfRule type="cellIs" dxfId="2124" priority="436" operator="equal">
      <formula>"NO"</formula>
    </cfRule>
  </conditionalFormatting>
  <conditionalFormatting sqref="AP21">
    <cfRule type="cellIs" dxfId="2123" priority="435" operator="equal">
      <formula>"NO"</formula>
    </cfRule>
  </conditionalFormatting>
  <conditionalFormatting sqref="AP22">
    <cfRule type="cellIs" dxfId="2122" priority="434" operator="equal">
      <formula>"NO"</formula>
    </cfRule>
  </conditionalFormatting>
  <conditionalFormatting sqref="AP25">
    <cfRule type="cellIs" dxfId="2121" priority="433" operator="equal">
      <formula>"NO"</formula>
    </cfRule>
  </conditionalFormatting>
  <conditionalFormatting sqref="AR11:AR12 AR16:AR19 AR23:AR24">
    <cfRule type="cellIs" dxfId="2120" priority="432" operator="equal">
      <formula>"NO"</formula>
    </cfRule>
  </conditionalFormatting>
  <conditionalFormatting sqref="AR9:AR10">
    <cfRule type="cellIs" dxfId="2119" priority="431" operator="equal">
      <formula>"NO"</formula>
    </cfRule>
  </conditionalFormatting>
  <conditionalFormatting sqref="AR20">
    <cfRule type="cellIs" dxfId="2118" priority="430" operator="equal">
      <formula>"NO"</formula>
    </cfRule>
  </conditionalFormatting>
  <conditionalFormatting sqref="AR13:AR14">
    <cfRule type="cellIs" dxfId="2117" priority="429" operator="equal">
      <formula>"NO"</formula>
    </cfRule>
  </conditionalFormatting>
  <conditionalFormatting sqref="AR15">
    <cfRule type="cellIs" dxfId="2116" priority="428" operator="equal">
      <formula>"NO"</formula>
    </cfRule>
  </conditionalFormatting>
  <conditionalFormatting sqref="AR21">
    <cfRule type="cellIs" dxfId="2115" priority="427" operator="equal">
      <formula>"NO"</formula>
    </cfRule>
  </conditionalFormatting>
  <conditionalFormatting sqref="AR22">
    <cfRule type="cellIs" dxfId="2114" priority="426" operator="equal">
      <formula>"NO"</formula>
    </cfRule>
  </conditionalFormatting>
  <conditionalFormatting sqref="AR25">
    <cfRule type="cellIs" dxfId="2113" priority="425" operator="equal">
      <formula>"NO"</formula>
    </cfRule>
  </conditionalFormatting>
  <conditionalFormatting sqref="AT11:AT12 AT16:AT19 AT23:AT24">
    <cfRule type="cellIs" dxfId="2112" priority="424" operator="equal">
      <formula>"NO"</formula>
    </cfRule>
  </conditionalFormatting>
  <conditionalFormatting sqref="AT9:AT10">
    <cfRule type="cellIs" dxfId="2111" priority="423" operator="equal">
      <formula>"NO"</formula>
    </cfRule>
  </conditionalFormatting>
  <conditionalFormatting sqref="AT20">
    <cfRule type="cellIs" dxfId="2110" priority="422" operator="equal">
      <formula>"NO"</formula>
    </cfRule>
  </conditionalFormatting>
  <conditionalFormatting sqref="AT13:AT14">
    <cfRule type="cellIs" dxfId="2109" priority="421" operator="equal">
      <formula>"NO"</formula>
    </cfRule>
  </conditionalFormatting>
  <conditionalFormatting sqref="AT15">
    <cfRule type="cellIs" dxfId="2108" priority="420" operator="equal">
      <formula>"NO"</formula>
    </cfRule>
  </conditionalFormatting>
  <conditionalFormatting sqref="AT21">
    <cfRule type="cellIs" dxfId="2107" priority="419" operator="equal">
      <formula>"NO"</formula>
    </cfRule>
  </conditionalFormatting>
  <conditionalFormatting sqref="AT22">
    <cfRule type="cellIs" dxfId="2106" priority="418" operator="equal">
      <formula>"NO"</formula>
    </cfRule>
  </conditionalFormatting>
  <conditionalFormatting sqref="AT25">
    <cfRule type="cellIs" dxfId="2105" priority="417" operator="equal">
      <formula>"NO"</formula>
    </cfRule>
  </conditionalFormatting>
  <conditionalFormatting sqref="AV11:AV12 AV16:AV19 AV23:AV24">
    <cfRule type="cellIs" dxfId="2104" priority="416" operator="equal">
      <formula>"NO"</formula>
    </cfRule>
  </conditionalFormatting>
  <conditionalFormatting sqref="AV9:AV10">
    <cfRule type="cellIs" dxfId="2103" priority="415" operator="equal">
      <formula>"NO"</formula>
    </cfRule>
  </conditionalFormatting>
  <conditionalFormatting sqref="AV20">
    <cfRule type="cellIs" dxfId="2102" priority="414" operator="equal">
      <formula>"NO"</formula>
    </cfRule>
  </conditionalFormatting>
  <conditionalFormatting sqref="AV13:AV14">
    <cfRule type="cellIs" dxfId="2101" priority="413" operator="equal">
      <formula>"NO"</formula>
    </cfRule>
  </conditionalFormatting>
  <conditionalFormatting sqref="AV15">
    <cfRule type="cellIs" dxfId="2100" priority="412" operator="equal">
      <formula>"NO"</formula>
    </cfRule>
  </conditionalFormatting>
  <conditionalFormatting sqref="AV21">
    <cfRule type="cellIs" dxfId="2099" priority="411" operator="equal">
      <formula>"NO"</formula>
    </cfRule>
  </conditionalFormatting>
  <conditionalFormatting sqref="AV22">
    <cfRule type="cellIs" dxfId="2098" priority="410" operator="equal">
      <formula>"NO"</formula>
    </cfRule>
  </conditionalFormatting>
  <conditionalFormatting sqref="AV25">
    <cfRule type="cellIs" dxfId="2097" priority="409" operator="equal">
      <formula>"NO"</formula>
    </cfRule>
  </conditionalFormatting>
  <conditionalFormatting sqref="AX11:AX12 AX16:AX19 AX23:AX24">
    <cfRule type="cellIs" dxfId="2096" priority="408" operator="equal">
      <formula>"NO"</formula>
    </cfRule>
  </conditionalFormatting>
  <conditionalFormatting sqref="AX9:AX10">
    <cfRule type="cellIs" dxfId="2095" priority="407" operator="equal">
      <formula>"NO"</formula>
    </cfRule>
  </conditionalFormatting>
  <conditionalFormatting sqref="AX20">
    <cfRule type="cellIs" dxfId="2094" priority="406" operator="equal">
      <formula>"NO"</formula>
    </cfRule>
  </conditionalFormatting>
  <conditionalFormatting sqref="AX13">
    <cfRule type="cellIs" dxfId="2093" priority="405" operator="equal">
      <formula>"NO"</formula>
    </cfRule>
  </conditionalFormatting>
  <conditionalFormatting sqref="AX15">
    <cfRule type="cellIs" dxfId="2092" priority="404" operator="equal">
      <formula>"NO"</formula>
    </cfRule>
  </conditionalFormatting>
  <conditionalFormatting sqref="AX21">
    <cfRule type="cellIs" dxfId="2091" priority="403" operator="equal">
      <formula>"NO"</formula>
    </cfRule>
  </conditionalFormatting>
  <conditionalFormatting sqref="AX22">
    <cfRule type="cellIs" dxfId="2090" priority="402" operator="equal">
      <formula>"NO"</formula>
    </cfRule>
  </conditionalFormatting>
  <conditionalFormatting sqref="AX25">
    <cfRule type="cellIs" dxfId="2089" priority="401" operator="equal">
      <formula>"NO"</formula>
    </cfRule>
  </conditionalFormatting>
  <conditionalFormatting sqref="AY17:AZ17 AZ11:AZ12 AZ16 AZ18:AZ19 AZ23:AZ24">
    <cfRule type="cellIs" dxfId="2088" priority="400" operator="equal">
      <formula>"NO"</formula>
    </cfRule>
  </conditionalFormatting>
  <conditionalFormatting sqref="AZ9:AZ10">
    <cfRule type="cellIs" dxfId="2087" priority="399" operator="equal">
      <formula>"NO"</formula>
    </cfRule>
  </conditionalFormatting>
  <conditionalFormatting sqref="AZ20">
    <cfRule type="cellIs" dxfId="2086" priority="398" operator="equal">
      <formula>"NO"</formula>
    </cfRule>
  </conditionalFormatting>
  <conditionalFormatting sqref="AZ13:AZ14">
    <cfRule type="cellIs" dxfId="2085" priority="397" operator="equal">
      <formula>"NO"</formula>
    </cfRule>
  </conditionalFormatting>
  <conditionalFormatting sqref="AZ15">
    <cfRule type="cellIs" dxfId="2084" priority="396" operator="equal">
      <formula>"NO"</formula>
    </cfRule>
  </conditionalFormatting>
  <conditionalFormatting sqref="AZ21">
    <cfRule type="cellIs" dxfId="2083" priority="395" operator="equal">
      <formula>"NO"</formula>
    </cfRule>
  </conditionalFormatting>
  <conditionalFormatting sqref="AZ22">
    <cfRule type="cellIs" dxfId="2082" priority="394" operator="equal">
      <formula>"NO"</formula>
    </cfRule>
  </conditionalFormatting>
  <conditionalFormatting sqref="AY25:AZ25">
    <cfRule type="cellIs" dxfId="2081" priority="393" operator="equal">
      <formula>"NO"</formula>
    </cfRule>
  </conditionalFormatting>
  <conditionalFormatting sqref="BB11:BB12 BB16:BB19 BB23:BB24">
    <cfRule type="cellIs" dxfId="2080" priority="392" operator="equal">
      <formula>"NO"</formula>
    </cfRule>
  </conditionalFormatting>
  <conditionalFormatting sqref="BB9:BB10">
    <cfRule type="cellIs" dxfId="2079" priority="391" operator="equal">
      <formula>"NO"</formula>
    </cfRule>
  </conditionalFormatting>
  <conditionalFormatting sqref="BB20">
    <cfRule type="cellIs" dxfId="2078" priority="390" operator="equal">
      <formula>"NO"</formula>
    </cfRule>
  </conditionalFormatting>
  <conditionalFormatting sqref="BA13:BB13 BB14">
    <cfRule type="cellIs" dxfId="2077" priority="389" operator="equal">
      <formula>"NO"</formula>
    </cfRule>
  </conditionalFormatting>
  <conditionalFormatting sqref="BB15">
    <cfRule type="cellIs" dxfId="2076" priority="388" operator="equal">
      <formula>"NO"</formula>
    </cfRule>
  </conditionalFormatting>
  <conditionalFormatting sqref="BB21">
    <cfRule type="cellIs" dxfId="2075" priority="387" operator="equal">
      <formula>"NO"</formula>
    </cfRule>
  </conditionalFormatting>
  <conditionalFormatting sqref="BB22">
    <cfRule type="cellIs" dxfId="2074" priority="386" operator="equal">
      <formula>"NO"</formula>
    </cfRule>
  </conditionalFormatting>
  <conditionalFormatting sqref="BB25">
    <cfRule type="cellIs" dxfId="2073" priority="385" operator="equal">
      <formula>"NO"</formula>
    </cfRule>
  </conditionalFormatting>
  <conditionalFormatting sqref="BC16:BD16 BD11:BD12 BD17:BD19 BD23:BD24">
    <cfRule type="cellIs" dxfId="2072" priority="384" operator="equal">
      <formula>"NO"</formula>
    </cfRule>
  </conditionalFormatting>
  <conditionalFormatting sqref="BD9:BD10">
    <cfRule type="cellIs" dxfId="2071" priority="383" operator="equal">
      <formula>"NO"</formula>
    </cfRule>
  </conditionalFormatting>
  <conditionalFormatting sqref="BD20">
    <cfRule type="cellIs" dxfId="2070" priority="382" operator="equal">
      <formula>"NO"</formula>
    </cfRule>
  </conditionalFormatting>
  <conditionalFormatting sqref="BD13:BD14">
    <cfRule type="cellIs" dxfId="2069" priority="381" operator="equal">
      <formula>"NO"</formula>
    </cfRule>
  </conditionalFormatting>
  <conditionalFormatting sqref="BD15">
    <cfRule type="cellIs" dxfId="2068" priority="380" operator="equal">
      <formula>"NO"</formula>
    </cfRule>
  </conditionalFormatting>
  <conditionalFormatting sqref="BD21">
    <cfRule type="cellIs" dxfId="2067" priority="379" operator="equal">
      <formula>"NO"</formula>
    </cfRule>
  </conditionalFormatting>
  <conditionalFormatting sqref="BD22">
    <cfRule type="cellIs" dxfId="2066" priority="378" operator="equal">
      <formula>"NO"</formula>
    </cfRule>
  </conditionalFormatting>
  <conditionalFormatting sqref="BC25:BD25">
    <cfRule type="cellIs" dxfId="2065" priority="377" operator="equal">
      <formula>"NO"</formula>
    </cfRule>
  </conditionalFormatting>
  <conditionalFormatting sqref="BF11:BF12 BF16:BF19 BF23:BF24">
    <cfRule type="cellIs" dxfId="2064" priority="376" operator="equal">
      <formula>"NO"</formula>
    </cfRule>
  </conditionalFormatting>
  <conditionalFormatting sqref="BF9:BF10">
    <cfRule type="cellIs" dxfId="2063" priority="375" operator="equal">
      <formula>"NO"</formula>
    </cfRule>
  </conditionalFormatting>
  <conditionalFormatting sqref="BF20">
    <cfRule type="cellIs" dxfId="2062" priority="374" operator="equal">
      <formula>"NO"</formula>
    </cfRule>
  </conditionalFormatting>
  <conditionalFormatting sqref="BF13:BF14">
    <cfRule type="cellIs" dxfId="2061" priority="373" operator="equal">
      <formula>"NO"</formula>
    </cfRule>
  </conditionalFormatting>
  <conditionalFormatting sqref="BF15">
    <cfRule type="cellIs" dxfId="2060" priority="372" operator="equal">
      <formula>"NO"</formula>
    </cfRule>
  </conditionalFormatting>
  <conditionalFormatting sqref="BF21">
    <cfRule type="cellIs" dxfId="2059" priority="371" operator="equal">
      <formula>"NO"</formula>
    </cfRule>
  </conditionalFormatting>
  <conditionalFormatting sqref="BF22">
    <cfRule type="cellIs" dxfId="2058" priority="370" operator="equal">
      <formula>"NO"</formula>
    </cfRule>
  </conditionalFormatting>
  <conditionalFormatting sqref="BF25">
    <cfRule type="cellIs" dxfId="2057" priority="369" operator="equal">
      <formula>"NO"</formula>
    </cfRule>
  </conditionalFormatting>
  <conditionalFormatting sqref="BH11:BH12 BH16:BH19 BH23:BH24">
    <cfRule type="cellIs" dxfId="2056" priority="368" operator="equal">
      <formula>"NO"</formula>
    </cfRule>
  </conditionalFormatting>
  <conditionalFormatting sqref="BH9:BH10">
    <cfRule type="cellIs" dxfId="2055" priority="367" operator="equal">
      <formula>"NO"</formula>
    </cfRule>
  </conditionalFormatting>
  <conditionalFormatting sqref="BH20">
    <cfRule type="cellIs" dxfId="2054" priority="366" operator="equal">
      <formula>"NO"</formula>
    </cfRule>
  </conditionalFormatting>
  <conditionalFormatting sqref="BH13:BH14">
    <cfRule type="cellIs" dxfId="2053" priority="365" operator="equal">
      <formula>"NO"</formula>
    </cfRule>
  </conditionalFormatting>
  <conditionalFormatting sqref="BH15">
    <cfRule type="cellIs" dxfId="2052" priority="364" operator="equal">
      <formula>"NO"</formula>
    </cfRule>
  </conditionalFormatting>
  <conditionalFormatting sqref="BH21">
    <cfRule type="cellIs" dxfId="2051" priority="363" operator="equal">
      <formula>"NO"</formula>
    </cfRule>
  </conditionalFormatting>
  <conditionalFormatting sqref="BH22">
    <cfRule type="cellIs" dxfId="2050" priority="362" operator="equal">
      <formula>"NO"</formula>
    </cfRule>
  </conditionalFormatting>
  <conditionalFormatting sqref="BH25">
    <cfRule type="cellIs" dxfId="2049" priority="361" operator="equal">
      <formula>"NO"</formula>
    </cfRule>
  </conditionalFormatting>
  <conditionalFormatting sqref="BJ11:BJ12 BJ16:BJ19 BJ23:BJ24">
    <cfRule type="cellIs" dxfId="2048" priority="360" operator="equal">
      <formula>"NO"</formula>
    </cfRule>
  </conditionalFormatting>
  <conditionalFormatting sqref="BJ9:BJ10">
    <cfRule type="cellIs" dxfId="2047" priority="359" operator="equal">
      <formula>"NO"</formula>
    </cfRule>
  </conditionalFormatting>
  <conditionalFormatting sqref="BJ20">
    <cfRule type="cellIs" dxfId="2046" priority="358" operator="equal">
      <formula>"NO"</formula>
    </cfRule>
  </conditionalFormatting>
  <conditionalFormatting sqref="BJ13:BJ14">
    <cfRule type="cellIs" dxfId="2045" priority="357" operator="equal">
      <formula>"NO"</formula>
    </cfRule>
  </conditionalFormatting>
  <conditionalFormatting sqref="BJ15">
    <cfRule type="cellIs" dxfId="2044" priority="356" operator="equal">
      <formula>"NO"</formula>
    </cfRule>
  </conditionalFormatting>
  <conditionalFormatting sqref="BJ21">
    <cfRule type="cellIs" dxfId="2043" priority="355" operator="equal">
      <formula>"NO"</formula>
    </cfRule>
  </conditionalFormatting>
  <conditionalFormatting sqref="BJ22">
    <cfRule type="cellIs" dxfId="2042" priority="354" operator="equal">
      <formula>"NO"</formula>
    </cfRule>
  </conditionalFormatting>
  <conditionalFormatting sqref="BI25:BJ25">
    <cfRule type="cellIs" dxfId="2041" priority="353" operator="equal">
      <formula>"NO"</formula>
    </cfRule>
  </conditionalFormatting>
  <conditionalFormatting sqref="BL11:BL12 BL16:BL19 BL23:BL24">
    <cfRule type="cellIs" dxfId="2040" priority="352" operator="equal">
      <formula>"NO"</formula>
    </cfRule>
  </conditionalFormatting>
  <conditionalFormatting sqref="BL9:BL10">
    <cfRule type="cellIs" dxfId="2039" priority="351" operator="equal">
      <formula>"NO"</formula>
    </cfRule>
  </conditionalFormatting>
  <conditionalFormatting sqref="BL20">
    <cfRule type="cellIs" dxfId="2038" priority="350" operator="equal">
      <formula>"NO"</formula>
    </cfRule>
  </conditionalFormatting>
  <conditionalFormatting sqref="BL13:BL14">
    <cfRule type="cellIs" dxfId="2037" priority="349" operator="equal">
      <formula>"NO"</formula>
    </cfRule>
  </conditionalFormatting>
  <conditionalFormatting sqref="BL15">
    <cfRule type="cellIs" dxfId="2036" priority="348" operator="equal">
      <formula>"NO"</formula>
    </cfRule>
  </conditionalFormatting>
  <conditionalFormatting sqref="BL21">
    <cfRule type="cellIs" dxfId="2035" priority="347" operator="equal">
      <formula>"NO"</formula>
    </cfRule>
  </conditionalFormatting>
  <conditionalFormatting sqref="BL22">
    <cfRule type="cellIs" dxfId="2034" priority="346" operator="equal">
      <formula>"NO"</formula>
    </cfRule>
  </conditionalFormatting>
  <conditionalFormatting sqref="BL25">
    <cfRule type="cellIs" dxfId="2033" priority="345" operator="equal">
      <formula>"NO"</formula>
    </cfRule>
  </conditionalFormatting>
  <conditionalFormatting sqref="BN11:BN12 BN16:BN19 BN23:BN24">
    <cfRule type="cellIs" dxfId="2032" priority="344" operator="equal">
      <formula>"NO"</formula>
    </cfRule>
  </conditionalFormatting>
  <conditionalFormatting sqref="BN9:BN10">
    <cfRule type="cellIs" dxfId="2031" priority="343" operator="equal">
      <formula>"NO"</formula>
    </cfRule>
  </conditionalFormatting>
  <conditionalFormatting sqref="BN20">
    <cfRule type="cellIs" dxfId="2030" priority="342" operator="equal">
      <formula>"NO"</formula>
    </cfRule>
  </conditionalFormatting>
  <conditionalFormatting sqref="BN13:BN14">
    <cfRule type="cellIs" dxfId="2029" priority="341" operator="equal">
      <formula>"NO"</formula>
    </cfRule>
  </conditionalFormatting>
  <conditionalFormatting sqref="BN15">
    <cfRule type="cellIs" dxfId="2028" priority="340" operator="equal">
      <formula>"NO"</formula>
    </cfRule>
  </conditionalFormatting>
  <conditionalFormatting sqref="BN21">
    <cfRule type="cellIs" dxfId="2027" priority="339" operator="equal">
      <formula>"NO"</formula>
    </cfRule>
  </conditionalFormatting>
  <conditionalFormatting sqref="BN22">
    <cfRule type="cellIs" dxfId="2026" priority="338" operator="equal">
      <formula>"NO"</formula>
    </cfRule>
  </conditionalFormatting>
  <conditionalFormatting sqref="BN25">
    <cfRule type="cellIs" dxfId="2025" priority="337" operator="equal">
      <formula>"NO"</formula>
    </cfRule>
  </conditionalFormatting>
  <conditionalFormatting sqref="BP11:BP12 BP16:BP17 BP23:BP24 BP19">
    <cfRule type="cellIs" dxfId="2024" priority="336" operator="equal">
      <formula>"NO"</formula>
    </cfRule>
  </conditionalFormatting>
  <conditionalFormatting sqref="BP9:BP10">
    <cfRule type="cellIs" dxfId="2023" priority="335" operator="equal">
      <formula>"NO"</formula>
    </cfRule>
  </conditionalFormatting>
  <conditionalFormatting sqref="BP20">
    <cfRule type="cellIs" dxfId="2022" priority="334" operator="equal">
      <formula>"NO"</formula>
    </cfRule>
  </conditionalFormatting>
  <conditionalFormatting sqref="BP13:BP14">
    <cfRule type="cellIs" dxfId="2021" priority="333" operator="equal">
      <formula>"NO"</formula>
    </cfRule>
  </conditionalFormatting>
  <conditionalFormatting sqref="BP15">
    <cfRule type="cellIs" dxfId="2020" priority="332" operator="equal">
      <formula>"NO"</formula>
    </cfRule>
  </conditionalFormatting>
  <conditionalFormatting sqref="BP21">
    <cfRule type="cellIs" dxfId="2019" priority="331" operator="equal">
      <formula>"NO"</formula>
    </cfRule>
  </conditionalFormatting>
  <conditionalFormatting sqref="BP22">
    <cfRule type="cellIs" dxfId="2018" priority="330" operator="equal">
      <formula>"NO"</formula>
    </cfRule>
  </conditionalFormatting>
  <conditionalFormatting sqref="BP25">
    <cfRule type="cellIs" dxfId="2017" priority="329" operator="equal">
      <formula>"NO"</formula>
    </cfRule>
  </conditionalFormatting>
  <conditionalFormatting sqref="BQ11:BR12 BQ23:BR24 BQ16:BR19">
    <cfRule type="cellIs" dxfId="2016" priority="328" operator="equal">
      <formula>"NO"</formula>
    </cfRule>
  </conditionalFormatting>
  <conditionalFormatting sqref="BR9:BR10">
    <cfRule type="cellIs" dxfId="2015" priority="327" operator="equal">
      <formula>"NO"</formula>
    </cfRule>
  </conditionalFormatting>
  <conditionalFormatting sqref="BQ9">
    <cfRule type="cellIs" dxfId="2014" priority="326" operator="equal">
      <formula>"NO"</formula>
    </cfRule>
  </conditionalFormatting>
  <conditionalFormatting sqref="BQ10">
    <cfRule type="cellIs" dxfId="2013" priority="325" operator="equal">
      <formula>"NO"</formula>
    </cfRule>
  </conditionalFormatting>
  <conditionalFormatting sqref="BR20">
    <cfRule type="cellIs" dxfId="2012" priority="324" operator="equal">
      <formula>"NO"</formula>
    </cfRule>
  </conditionalFormatting>
  <conditionalFormatting sqref="BR13:BR14">
    <cfRule type="cellIs" dxfId="2011" priority="323" operator="equal">
      <formula>"NO"</formula>
    </cfRule>
  </conditionalFormatting>
  <conditionalFormatting sqref="BQ15:BR15">
    <cfRule type="cellIs" dxfId="2010" priority="322" operator="equal">
      <formula>"NO"</formula>
    </cfRule>
  </conditionalFormatting>
  <conditionalFormatting sqref="BQ21:BR21">
    <cfRule type="cellIs" dxfId="2009" priority="321" operator="equal">
      <formula>"NO"</formula>
    </cfRule>
  </conditionalFormatting>
  <conditionalFormatting sqref="BQ22:BR22">
    <cfRule type="cellIs" dxfId="2008" priority="320" operator="equal">
      <formula>"NO"</formula>
    </cfRule>
  </conditionalFormatting>
  <conditionalFormatting sqref="BQ25">
    <cfRule type="cellIs" dxfId="2007" priority="319" operator="equal">
      <formula>"NO"</formula>
    </cfRule>
  </conditionalFormatting>
  <conditionalFormatting sqref="BT11:BT12 BT16:BT19 BT23:BT24">
    <cfRule type="cellIs" dxfId="2006" priority="318" operator="equal">
      <formula>"NO"</formula>
    </cfRule>
  </conditionalFormatting>
  <conditionalFormatting sqref="BT9:BT10">
    <cfRule type="cellIs" dxfId="2005" priority="317" operator="equal">
      <formula>"NO"</formula>
    </cfRule>
  </conditionalFormatting>
  <conditionalFormatting sqref="BT20">
    <cfRule type="cellIs" dxfId="2004" priority="316" operator="equal">
      <formula>"NO"</formula>
    </cfRule>
  </conditionalFormatting>
  <conditionalFormatting sqref="BT13:BT14">
    <cfRule type="cellIs" dxfId="2003" priority="315" operator="equal">
      <formula>"NO"</formula>
    </cfRule>
  </conditionalFormatting>
  <conditionalFormatting sqref="BT15">
    <cfRule type="cellIs" dxfId="2002" priority="314" operator="equal">
      <formula>"NO"</formula>
    </cfRule>
  </conditionalFormatting>
  <conditionalFormatting sqref="BT21">
    <cfRule type="cellIs" dxfId="2001" priority="313" operator="equal">
      <formula>"NO"</formula>
    </cfRule>
  </conditionalFormatting>
  <conditionalFormatting sqref="BT22">
    <cfRule type="cellIs" dxfId="2000" priority="312" operator="equal">
      <formula>"NO"</formula>
    </cfRule>
  </conditionalFormatting>
  <conditionalFormatting sqref="BT25">
    <cfRule type="cellIs" dxfId="1999" priority="311" operator="equal">
      <formula>"NO"</formula>
    </cfRule>
  </conditionalFormatting>
  <conditionalFormatting sqref="BU16:BV19 BU11:BV12 BU23:BV24">
    <cfRule type="cellIs" dxfId="1998" priority="310" operator="equal">
      <formula>"NO"</formula>
    </cfRule>
  </conditionalFormatting>
  <conditionalFormatting sqref="BV9:BV10">
    <cfRule type="cellIs" dxfId="1997" priority="309" operator="equal">
      <formula>"NO"</formula>
    </cfRule>
  </conditionalFormatting>
  <conditionalFormatting sqref="BU9">
    <cfRule type="cellIs" dxfId="1996" priority="308" operator="equal">
      <formula>"NO"</formula>
    </cfRule>
  </conditionalFormatting>
  <conditionalFormatting sqref="BU10">
    <cfRule type="cellIs" dxfId="1995" priority="307" operator="equal">
      <formula>"NO"</formula>
    </cfRule>
  </conditionalFormatting>
  <conditionalFormatting sqref="BU20:BV20">
    <cfRule type="cellIs" dxfId="1994" priority="306" operator="equal">
      <formula>"NO"</formula>
    </cfRule>
  </conditionalFormatting>
  <conditionalFormatting sqref="BU13:BV14">
    <cfRule type="cellIs" dxfId="1993" priority="305" operator="equal">
      <formula>"NO"</formula>
    </cfRule>
  </conditionalFormatting>
  <conditionalFormatting sqref="BU15:BV15">
    <cfRule type="cellIs" dxfId="1992" priority="304" operator="equal">
      <formula>"NO"</formula>
    </cfRule>
  </conditionalFormatting>
  <conditionalFormatting sqref="BU21:BV21">
    <cfRule type="cellIs" dxfId="1991" priority="303" operator="equal">
      <formula>"NO"</formula>
    </cfRule>
  </conditionalFormatting>
  <conditionalFormatting sqref="BU22:BV22">
    <cfRule type="cellIs" dxfId="1990" priority="302" operator="equal">
      <formula>"NO"</formula>
    </cfRule>
  </conditionalFormatting>
  <conditionalFormatting sqref="BU25:BV25">
    <cfRule type="cellIs" dxfId="1989" priority="301" operator="equal">
      <formula>"NO"</formula>
    </cfRule>
  </conditionalFormatting>
  <conditionalFormatting sqref="BX16 BW23:BX24 BX11:BX12 BX18:BX19">
    <cfRule type="cellIs" dxfId="1988" priority="300" operator="equal">
      <formula>"NO"</formula>
    </cfRule>
  </conditionalFormatting>
  <conditionalFormatting sqref="BX9:BX10">
    <cfRule type="cellIs" dxfId="1987" priority="299" operator="equal">
      <formula>"NO"</formula>
    </cfRule>
  </conditionalFormatting>
  <conditionalFormatting sqref="BW20:BX20">
    <cfRule type="cellIs" dxfId="1986" priority="298" operator="equal">
      <formula>"NO"</formula>
    </cfRule>
  </conditionalFormatting>
  <conditionalFormatting sqref="BX13:BX14">
    <cfRule type="cellIs" dxfId="1985" priority="297" operator="equal">
      <formula>"NO"</formula>
    </cfRule>
  </conditionalFormatting>
  <conditionalFormatting sqref="BX15">
    <cfRule type="cellIs" dxfId="1984" priority="296" operator="equal">
      <formula>"NO"</formula>
    </cfRule>
  </conditionalFormatting>
  <conditionalFormatting sqref="BX21">
    <cfRule type="cellIs" dxfId="1983" priority="295" operator="equal">
      <formula>"NO"</formula>
    </cfRule>
  </conditionalFormatting>
  <conditionalFormatting sqref="BW22:BX22">
    <cfRule type="cellIs" dxfId="1982" priority="294" operator="equal">
      <formula>"NO"</formula>
    </cfRule>
  </conditionalFormatting>
  <conditionalFormatting sqref="BW25:BX25">
    <cfRule type="cellIs" dxfId="1981" priority="293" operator="equal">
      <formula>"NO"</formula>
    </cfRule>
  </conditionalFormatting>
  <conditionalFormatting sqref="AA11">
    <cfRule type="cellIs" dxfId="1980" priority="292" operator="equal">
      <formula>"NO"</formula>
    </cfRule>
  </conditionalFormatting>
  <conditionalFormatting sqref="AA12">
    <cfRule type="cellIs" dxfId="1979" priority="291" operator="equal">
      <formula>"NO"</formula>
    </cfRule>
  </conditionalFormatting>
  <conditionalFormatting sqref="AG9">
    <cfRule type="cellIs" dxfId="1978" priority="290" operator="equal">
      <formula>"NO"</formula>
    </cfRule>
  </conditionalFormatting>
  <conditionalFormatting sqref="AG11">
    <cfRule type="cellIs" dxfId="1977" priority="289" operator="equal">
      <formula>"NO"</formula>
    </cfRule>
  </conditionalFormatting>
  <conditionalFormatting sqref="AG12">
    <cfRule type="cellIs" dxfId="1976" priority="288" operator="equal">
      <formula>"NO"</formula>
    </cfRule>
  </conditionalFormatting>
  <conditionalFormatting sqref="AI9">
    <cfRule type="cellIs" dxfId="1975" priority="287" operator="equal">
      <formula>"NO"</formula>
    </cfRule>
  </conditionalFormatting>
  <conditionalFormatting sqref="AI11">
    <cfRule type="cellIs" dxfId="1974" priority="286" operator="equal">
      <formula>"NO"</formula>
    </cfRule>
  </conditionalFormatting>
  <conditionalFormatting sqref="AI12">
    <cfRule type="cellIs" dxfId="1973" priority="285" operator="equal">
      <formula>"NO"</formula>
    </cfRule>
  </conditionalFormatting>
  <conditionalFormatting sqref="AK11">
    <cfRule type="cellIs" dxfId="1972" priority="284" operator="equal">
      <formula>"NO"</formula>
    </cfRule>
  </conditionalFormatting>
  <conditionalFormatting sqref="AK12">
    <cfRule type="cellIs" dxfId="1971" priority="283" operator="equal">
      <formula>"NO"</formula>
    </cfRule>
  </conditionalFormatting>
  <conditionalFormatting sqref="AK21">
    <cfRule type="cellIs" dxfId="1970" priority="282" operator="equal">
      <formula>"NO"</formula>
    </cfRule>
  </conditionalFormatting>
  <conditionalFormatting sqref="AK22">
    <cfRule type="cellIs" dxfId="1969" priority="281" operator="equal">
      <formula>"NO"</formula>
    </cfRule>
  </conditionalFormatting>
  <conditionalFormatting sqref="AK23">
    <cfRule type="cellIs" dxfId="1968" priority="280" operator="equal">
      <formula>"NO"</formula>
    </cfRule>
  </conditionalFormatting>
  <conditionalFormatting sqref="AK24">
    <cfRule type="cellIs" dxfId="1967" priority="279" operator="equal">
      <formula>"NO"</formula>
    </cfRule>
  </conditionalFormatting>
  <conditionalFormatting sqref="AK25">
    <cfRule type="cellIs" dxfId="1966" priority="278" operator="equal">
      <formula>"NO"</formula>
    </cfRule>
  </conditionalFormatting>
  <conditionalFormatting sqref="AM10">
    <cfRule type="cellIs" dxfId="1965" priority="277" operator="equal">
      <formula>"NO"</formula>
    </cfRule>
  </conditionalFormatting>
  <conditionalFormatting sqref="AM13">
    <cfRule type="cellIs" dxfId="1964" priority="276" operator="equal">
      <formula>"NO"</formula>
    </cfRule>
  </conditionalFormatting>
  <conditionalFormatting sqref="AM14">
    <cfRule type="cellIs" dxfId="1963" priority="275" operator="equal">
      <formula>"NO"</formula>
    </cfRule>
  </conditionalFormatting>
  <conditionalFormatting sqref="AM21">
    <cfRule type="cellIs" dxfId="1962" priority="274" operator="equal">
      <formula>"NO"</formula>
    </cfRule>
  </conditionalFormatting>
  <conditionalFormatting sqref="AM22">
    <cfRule type="cellIs" dxfId="1961" priority="273" operator="equal">
      <formula>"NO"</formula>
    </cfRule>
  </conditionalFormatting>
  <conditionalFormatting sqref="AM23">
    <cfRule type="cellIs" dxfId="1960" priority="272" operator="equal">
      <formula>"NO"</formula>
    </cfRule>
  </conditionalFormatting>
  <conditionalFormatting sqref="AM24">
    <cfRule type="cellIs" dxfId="1959" priority="271" operator="equal">
      <formula>"NO"</formula>
    </cfRule>
  </conditionalFormatting>
  <conditionalFormatting sqref="AM25">
    <cfRule type="cellIs" dxfId="1958" priority="270" operator="equal">
      <formula>"NO"</formula>
    </cfRule>
  </conditionalFormatting>
  <conditionalFormatting sqref="AO9">
    <cfRule type="cellIs" dxfId="1957" priority="269" operator="equal">
      <formula>"NO"</formula>
    </cfRule>
  </conditionalFormatting>
  <conditionalFormatting sqref="AO10">
    <cfRule type="cellIs" dxfId="1956" priority="268" operator="equal">
      <formula>"NO"</formula>
    </cfRule>
  </conditionalFormatting>
  <conditionalFormatting sqref="AO11">
    <cfRule type="cellIs" dxfId="1955" priority="267" operator="equal">
      <formula>"NO"</formula>
    </cfRule>
  </conditionalFormatting>
  <conditionalFormatting sqref="AO12">
    <cfRule type="cellIs" dxfId="1954" priority="266" operator="equal">
      <formula>"NO"</formula>
    </cfRule>
  </conditionalFormatting>
  <conditionalFormatting sqref="AO13">
    <cfRule type="cellIs" dxfId="1953" priority="265" operator="equal">
      <formula>"NO"</formula>
    </cfRule>
  </conditionalFormatting>
  <conditionalFormatting sqref="AO14">
    <cfRule type="cellIs" dxfId="1952" priority="264" operator="equal">
      <formula>"NO"</formula>
    </cfRule>
  </conditionalFormatting>
  <conditionalFormatting sqref="AO15">
    <cfRule type="cellIs" dxfId="1951" priority="263" operator="equal">
      <formula>"NO"</formula>
    </cfRule>
  </conditionalFormatting>
  <conditionalFormatting sqref="AO16">
    <cfRule type="cellIs" dxfId="1950" priority="262" operator="equal">
      <formula>"NO"</formula>
    </cfRule>
  </conditionalFormatting>
  <conditionalFormatting sqref="AO17">
    <cfRule type="cellIs" dxfId="1949" priority="261" operator="equal">
      <formula>"NO"</formula>
    </cfRule>
  </conditionalFormatting>
  <conditionalFormatting sqref="AO18">
    <cfRule type="cellIs" dxfId="1948" priority="260" operator="equal">
      <formula>"NO"</formula>
    </cfRule>
  </conditionalFormatting>
  <conditionalFormatting sqref="AO19">
    <cfRule type="cellIs" dxfId="1947" priority="259" operator="equal">
      <formula>"NO"</formula>
    </cfRule>
  </conditionalFormatting>
  <conditionalFormatting sqref="AO20">
    <cfRule type="cellIs" dxfId="1946" priority="258" operator="equal">
      <formula>"NO"</formula>
    </cfRule>
  </conditionalFormatting>
  <conditionalFormatting sqref="AO21">
    <cfRule type="cellIs" dxfId="1945" priority="257" operator="equal">
      <formula>"NO"</formula>
    </cfRule>
  </conditionalFormatting>
  <conditionalFormatting sqref="AO22">
    <cfRule type="cellIs" dxfId="1944" priority="256" operator="equal">
      <formula>"NO"</formula>
    </cfRule>
  </conditionalFormatting>
  <conditionalFormatting sqref="AO23">
    <cfRule type="cellIs" dxfId="1943" priority="255" operator="equal">
      <formula>"NO"</formula>
    </cfRule>
  </conditionalFormatting>
  <conditionalFormatting sqref="AO24">
    <cfRule type="cellIs" dxfId="1942" priority="254" operator="equal">
      <formula>"NO"</formula>
    </cfRule>
  </conditionalFormatting>
  <conditionalFormatting sqref="AO25">
    <cfRule type="cellIs" dxfId="1941" priority="253" operator="equal">
      <formula>"NO"</formula>
    </cfRule>
  </conditionalFormatting>
  <conditionalFormatting sqref="AQ9">
    <cfRule type="cellIs" dxfId="1940" priority="252" operator="equal">
      <formula>"NO"</formula>
    </cfRule>
  </conditionalFormatting>
  <conditionalFormatting sqref="AQ10">
    <cfRule type="cellIs" dxfId="1939" priority="251" operator="equal">
      <formula>"NO"</formula>
    </cfRule>
  </conditionalFormatting>
  <conditionalFormatting sqref="AQ11">
    <cfRule type="cellIs" dxfId="1938" priority="250" operator="equal">
      <formula>"NO"</formula>
    </cfRule>
  </conditionalFormatting>
  <conditionalFormatting sqref="AQ12">
    <cfRule type="cellIs" dxfId="1937" priority="249" operator="equal">
      <formula>"NO"</formula>
    </cfRule>
  </conditionalFormatting>
  <conditionalFormatting sqref="AP13">
    <cfRule type="cellIs" dxfId="1936" priority="248" operator="equal">
      <formula>"NO"</formula>
    </cfRule>
  </conditionalFormatting>
  <conditionalFormatting sqref="AQ13">
    <cfRule type="cellIs" dxfId="1935" priority="247" operator="equal">
      <formula>"NO"</formula>
    </cfRule>
  </conditionalFormatting>
  <conditionalFormatting sqref="AQ14">
    <cfRule type="cellIs" dxfId="1934" priority="246" operator="equal">
      <formula>"NO"</formula>
    </cfRule>
  </conditionalFormatting>
  <conditionalFormatting sqref="AQ15">
    <cfRule type="cellIs" dxfId="1933" priority="245" operator="equal">
      <formula>"NO"</formula>
    </cfRule>
  </conditionalFormatting>
  <conditionalFormatting sqref="AQ16">
    <cfRule type="cellIs" dxfId="1932" priority="244" operator="equal">
      <formula>"NO"</formula>
    </cfRule>
  </conditionalFormatting>
  <conditionalFormatting sqref="AQ17">
    <cfRule type="cellIs" dxfId="1931" priority="243" operator="equal">
      <formula>"NO"</formula>
    </cfRule>
  </conditionalFormatting>
  <conditionalFormatting sqref="AQ18">
    <cfRule type="cellIs" dxfId="1930" priority="242" operator="equal">
      <formula>"NO"</formula>
    </cfRule>
  </conditionalFormatting>
  <conditionalFormatting sqref="AQ19">
    <cfRule type="cellIs" dxfId="1929" priority="241" operator="equal">
      <formula>"NO"</formula>
    </cfRule>
  </conditionalFormatting>
  <conditionalFormatting sqref="AQ20">
    <cfRule type="cellIs" dxfId="1928" priority="240" operator="equal">
      <formula>"NO"</formula>
    </cfRule>
  </conditionalFormatting>
  <conditionalFormatting sqref="AQ21">
    <cfRule type="cellIs" dxfId="1927" priority="239" operator="equal">
      <formula>"NO"</formula>
    </cfRule>
  </conditionalFormatting>
  <conditionalFormatting sqref="AQ22">
    <cfRule type="cellIs" dxfId="1926" priority="238" operator="equal">
      <formula>"NO"</formula>
    </cfRule>
  </conditionalFormatting>
  <conditionalFormatting sqref="AQ23">
    <cfRule type="cellIs" dxfId="1925" priority="237" operator="equal">
      <formula>"NO"</formula>
    </cfRule>
  </conditionalFormatting>
  <conditionalFormatting sqref="AQ24">
    <cfRule type="cellIs" dxfId="1924" priority="236" operator="equal">
      <formula>"NO"</formula>
    </cfRule>
  </conditionalFormatting>
  <conditionalFormatting sqref="AQ25">
    <cfRule type="cellIs" dxfId="1923" priority="235" operator="equal">
      <formula>"NO"</formula>
    </cfRule>
  </conditionalFormatting>
  <conditionalFormatting sqref="AS9">
    <cfRule type="cellIs" dxfId="1922" priority="234" operator="equal">
      <formula>"NO"</formula>
    </cfRule>
  </conditionalFormatting>
  <conditionalFormatting sqref="AS10">
    <cfRule type="cellIs" dxfId="1921" priority="233" operator="equal">
      <formula>"NO"</formula>
    </cfRule>
  </conditionalFormatting>
  <conditionalFormatting sqref="AS11">
    <cfRule type="cellIs" dxfId="1920" priority="232" operator="equal">
      <formula>"NO"</formula>
    </cfRule>
  </conditionalFormatting>
  <conditionalFormatting sqref="AS12">
    <cfRule type="cellIs" dxfId="1919" priority="231" operator="equal">
      <formula>"NO"</formula>
    </cfRule>
  </conditionalFormatting>
  <conditionalFormatting sqref="AS13">
    <cfRule type="cellIs" dxfId="1918" priority="230" operator="equal">
      <formula>"NO"</formula>
    </cfRule>
  </conditionalFormatting>
  <conditionalFormatting sqref="AS14">
    <cfRule type="cellIs" dxfId="1917" priority="229" operator="equal">
      <formula>"NO"</formula>
    </cfRule>
  </conditionalFormatting>
  <conditionalFormatting sqref="AS15">
    <cfRule type="cellIs" dxfId="1916" priority="228" operator="equal">
      <formula>"NO"</formula>
    </cfRule>
  </conditionalFormatting>
  <conditionalFormatting sqref="AS16">
    <cfRule type="cellIs" dxfId="1915" priority="227" operator="equal">
      <formula>"NO"</formula>
    </cfRule>
  </conditionalFormatting>
  <conditionalFormatting sqref="AS17">
    <cfRule type="cellIs" dxfId="1914" priority="226" operator="equal">
      <formula>"NO"</formula>
    </cfRule>
  </conditionalFormatting>
  <conditionalFormatting sqref="AS18">
    <cfRule type="cellIs" dxfId="1913" priority="225" operator="equal">
      <formula>"NO"</formula>
    </cfRule>
  </conditionalFormatting>
  <conditionalFormatting sqref="AS19">
    <cfRule type="cellIs" dxfId="1912" priority="224" operator="equal">
      <formula>"NO"</formula>
    </cfRule>
  </conditionalFormatting>
  <conditionalFormatting sqref="AS20">
    <cfRule type="cellIs" dxfId="1911" priority="223" operator="equal">
      <formula>"NO"</formula>
    </cfRule>
  </conditionalFormatting>
  <conditionalFormatting sqref="AS21">
    <cfRule type="cellIs" dxfId="1910" priority="222" operator="equal">
      <formula>"NO"</formula>
    </cfRule>
  </conditionalFormatting>
  <conditionalFormatting sqref="AS22">
    <cfRule type="cellIs" dxfId="1909" priority="221" operator="equal">
      <formula>"NO"</formula>
    </cfRule>
  </conditionalFormatting>
  <conditionalFormatting sqref="AS23">
    <cfRule type="cellIs" dxfId="1908" priority="220" operator="equal">
      <formula>"NO"</formula>
    </cfRule>
  </conditionalFormatting>
  <conditionalFormatting sqref="AS24">
    <cfRule type="cellIs" dxfId="1907" priority="219" operator="equal">
      <formula>"NO"</formula>
    </cfRule>
  </conditionalFormatting>
  <conditionalFormatting sqref="AS25">
    <cfRule type="cellIs" dxfId="1906" priority="218" operator="equal">
      <formula>"NO"</formula>
    </cfRule>
  </conditionalFormatting>
  <conditionalFormatting sqref="AU9">
    <cfRule type="cellIs" dxfId="1905" priority="217" operator="equal">
      <formula>"NO"</formula>
    </cfRule>
  </conditionalFormatting>
  <conditionalFormatting sqref="AU10">
    <cfRule type="cellIs" dxfId="1904" priority="216" operator="equal">
      <formula>"NO"</formula>
    </cfRule>
  </conditionalFormatting>
  <conditionalFormatting sqref="AU11">
    <cfRule type="cellIs" dxfId="1903" priority="215" operator="equal">
      <formula>"NO"</formula>
    </cfRule>
  </conditionalFormatting>
  <conditionalFormatting sqref="AU12">
    <cfRule type="cellIs" dxfId="1902" priority="214" operator="equal">
      <formula>"NO"</formula>
    </cfRule>
  </conditionalFormatting>
  <conditionalFormatting sqref="AU13">
    <cfRule type="cellIs" dxfId="1901" priority="213" operator="equal">
      <formula>"NO"</formula>
    </cfRule>
  </conditionalFormatting>
  <conditionalFormatting sqref="AU14">
    <cfRule type="cellIs" dxfId="1900" priority="212" operator="equal">
      <formula>"NO"</formula>
    </cfRule>
  </conditionalFormatting>
  <conditionalFormatting sqref="AU15">
    <cfRule type="cellIs" dxfId="1899" priority="211" operator="equal">
      <formula>"NO"</formula>
    </cfRule>
  </conditionalFormatting>
  <conditionalFormatting sqref="AU16">
    <cfRule type="cellIs" dxfId="1898" priority="210" operator="equal">
      <formula>"NO"</formula>
    </cfRule>
  </conditionalFormatting>
  <conditionalFormatting sqref="AU17">
    <cfRule type="cellIs" dxfId="1897" priority="209" operator="equal">
      <formula>"NO"</formula>
    </cfRule>
  </conditionalFormatting>
  <conditionalFormatting sqref="AU18">
    <cfRule type="cellIs" dxfId="1896" priority="208" operator="equal">
      <formula>"NO"</formula>
    </cfRule>
  </conditionalFormatting>
  <conditionalFormatting sqref="AU19">
    <cfRule type="cellIs" dxfId="1895" priority="207" operator="equal">
      <formula>"NO"</formula>
    </cfRule>
  </conditionalFormatting>
  <conditionalFormatting sqref="AU20">
    <cfRule type="cellIs" dxfId="1894" priority="206" operator="equal">
      <formula>"NO"</formula>
    </cfRule>
  </conditionalFormatting>
  <conditionalFormatting sqref="AU21">
    <cfRule type="cellIs" dxfId="1893" priority="205" operator="equal">
      <formula>"NO"</formula>
    </cfRule>
  </conditionalFormatting>
  <conditionalFormatting sqref="AU22">
    <cfRule type="cellIs" dxfId="1892" priority="204" operator="equal">
      <formula>"NO"</formula>
    </cfRule>
  </conditionalFormatting>
  <conditionalFormatting sqref="AU23">
    <cfRule type="cellIs" dxfId="1891" priority="203" operator="equal">
      <formula>"NO"</formula>
    </cfRule>
  </conditionalFormatting>
  <conditionalFormatting sqref="AU24">
    <cfRule type="cellIs" dxfId="1890" priority="202" operator="equal">
      <formula>"NO"</formula>
    </cfRule>
  </conditionalFormatting>
  <conditionalFormatting sqref="AU25">
    <cfRule type="cellIs" dxfId="1889" priority="201" operator="equal">
      <formula>"NO"</formula>
    </cfRule>
  </conditionalFormatting>
  <conditionalFormatting sqref="AW9">
    <cfRule type="cellIs" dxfId="1888" priority="200" operator="equal">
      <formula>"NO"</formula>
    </cfRule>
  </conditionalFormatting>
  <conditionalFormatting sqref="AW10">
    <cfRule type="cellIs" dxfId="1887" priority="199" operator="equal">
      <formula>"NO"</formula>
    </cfRule>
  </conditionalFormatting>
  <conditionalFormatting sqref="AW11">
    <cfRule type="cellIs" dxfId="1886" priority="198" operator="equal">
      <formula>"NO"</formula>
    </cfRule>
  </conditionalFormatting>
  <conditionalFormatting sqref="AW12">
    <cfRule type="cellIs" dxfId="1885" priority="197" operator="equal">
      <formula>"NO"</formula>
    </cfRule>
  </conditionalFormatting>
  <conditionalFormatting sqref="AW13">
    <cfRule type="cellIs" dxfId="1884" priority="196" operator="equal">
      <formula>"NO"</formula>
    </cfRule>
  </conditionalFormatting>
  <conditionalFormatting sqref="AW14">
    <cfRule type="cellIs" dxfId="1883" priority="195" operator="equal">
      <formula>"NO"</formula>
    </cfRule>
  </conditionalFormatting>
  <conditionalFormatting sqref="AW15">
    <cfRule type="cellIs" dxfId="1882" priority="194" operator="equal">
      <formula>"NO"</formula>
    </cfRule>
  </conditionalFormatting>
  <conditionalFormatting sqref="AW16">
    <cfRule type="cellIs" dxfId="1881" priority="193" operator="equal">
      <formula>"NO"</formula>
    </cfRule>
  </conditionalFormatting>
  <conditionalFormatting sqref="AX14 AW17">
    <cfRule type="cellIs" dxfId="1880" priority="192" operator="equal">
      <formula>"NO"</formula>
    </cfRule>
  </conditionalFormatting>
  <conditionalFormatting sqref="AW18">
    <cfRule type="cellIs" dxfId="1879" priority="191" operator="equal">
      <formula>"NO"</formula>
    </cfRule>
  </conditionalFormatting>
  <conditionalFormatting sqref="AW19">
    <cfRule type="cellIs" dxfId="1878" priority="190" operator="equal">
      <formula>"NO"</formula>
    </cfRule>
  </conditionalFormatting>
  <conditionalFormatting sqref="AW20">
    <cfRule type="cellIs" dxfId="1877" priority="189" operator="equal">
      <formula>"NO"</formula>
    </cfRule>
  </conditionalFormatting>
  <conditionalFormatting sqref="AW21">
    <cfRule type="cellIs" dxfId="1876" priority="188" operator="equal">
      <formula>"NO"</formula>
    </cfRule>
  </conditionalFormatting>
  <conditionalFormatting sqref="AW22">
    <cfRule type="cellIs" dxfId="1875" priority="187" operator="equal">
      <formula>"NO"</formula>
    </cfRule>
  </conditionalFormatting>
  <conditionalFormatting sqref="AW23">
    <cfRule type="cellIs" dxfId="1874" priority="186" operator="equal">
      <formula>"NO"</formula>
    </cfRule>
  </conditionalFormatting>
  <conditionalFormatting sqref="AW24">
    <cfRule type="cellIs" dxfId="1873" priority="185" operator="equal">
      <formula>"NO"</formula>
    </cfRule>
  </conditionalFormatting>
  <conditionalFormatting sqref="AW25">
    <cfRule type="cellIs" dxfId="1872" priority="184" operator="equal">
      <formula>"NO"</formula>
    </cfRule>
  </conditionalFormatting>
  <conditionalFormatting sqref="AY9">
    <cfRule type="cellIs" dxfId="1871" priority="183" operator="equal">
      <formula>"NO"</formula>
    </cfRule>
  </conditionalFormatting>
  <conditionalFormatting sqref="AY10">
    <cfRule type="cellIs" dxfId="1870" priority="182" operator="equal">
      <formula>"NO"</formula>
    </cfRule>
  </conditionalFormatting>
  <conditionalFormatting sqref="AY11">
    <cfRule type="cellIs" dxfId="1869" priority="181" operator="equal">
      <formula>"NO"</formula>
    </cfRule>
  </conditionalFormatting>
  <conditionalFormatting sqref="AY12">
    <cfRule type="cellIs" dxfId="1868" priority="180" operator="equal">
      <formula>"NO"</formula>
    </cfRule>
  </conditionalFormatting>
  <conditionalFormatting sqref="AY13">
    <cfRule type="cellIs" dxfId="1867" priority="179" operator="equal">
      <formula>"NO"</formula>
    </cfRule>
  </conditionalFormatting>
  <conditionalFormatting sqref="AY14">
    <cfRule type="cellIs" dxfId="1866" priority="178" operator="equal">
      <formula>"NO"</formula>
    </cfRule>
  </conditionalFormatting>
  <conditionalFormatting sqref="AY15">
    <cfRule type="cellIs" dxfId="1865" priority="177" operator="equal">
      <formula>"NO"</formula>
    </cfRule>
  </conditionalFormatting>
  <conditionalFormatting sqref="AY16">
    <cfRule type="cellIs" dxfId="1864" priority="176" operator="equal">
      <formula>"NO"</formula>
    </cfRule>
  </conditionalFormatting>
  <conditionalFormatting sqref="AY18">
    <cfRule type="cellIs" dxfId="1863" priority="175" operator="equal">
      <formula>"NO"</formula>
    </cfRule>
  </conditionalFormatting>
  <conditionalFormatting sqref="AY19">
    <cfRule type="cellIs" dxfId="1862" priority="174" operator="equal">
      <formula>"NO"</formula>
    </cfRule>
  </conditionalFormatting>
  <conditionalFormatting sqref="AY20">
    <cfRule type="cellIs" dxfId="1861" priority="173" operator="equal">
      <formula>"NO"</formula>
    </cfRule>
  </conditionalFormatting>
  <conditionalFormatting sqref="AY21">
    <cfRule type="cellIs" dxfId="1860" priority="172" operator="equal">
      <formula>"NO"</formula>
    </cfRule>
  </conditionalFormatting>
  <conditionalFormatting sqref="AY22">
    <cfRule type="cellIs" dxfId="1859" priority="171" operator="equal">
      <formula>"NO"</formula>
    </cfRule>
  </conditionalFormatting>
  <conditionalFormatting sqref="AY23">
    <cfRule type="cellIs" dxfId="1858" priority="170" operator="equal">
      <formula>"NO"</formula>
    </cfRule>
  </conditionalFormatting>
  <conditionalFormatting sqref="AY24">
    <cfRule type="cellIs" dxfId="1857" priority="169" operator="equal">
      <formula>"NO"</formula>
    </cfRule>
  </conditionalFormatting>
  <conditionalFormatting sqref="BA9">
    <cfRule type="cellIs" dxfId="1856" priority="168" operator="equal">
      <formula>"NO"</formula>
    </cfRule>
  </conditionalFormatting>
  <conditionalFormatting sqref="BA10">
    <cfRule type="cellIs" dxfId="1855" priority="167" operator="equal">
      <formula>"NO"</formula>
    </cfRule>
  </conditionalFormatting>
  <conditionalFormatting sqref="BA11">
    <cfRule type="cellIs" dxfId="1854" priority="166" operator="equal">
      <formula>"NO"</formula>
    </cfRule>
  </conditionalFormatting>
  <conditionalFormatting sqref="BA12">
    <cfRule type="cellIs" dxfId="1853" priority="165" operator="equal">
      <formula>"NO"</formula>
    </cfRule>
  </conditionalFormatting>
  <conditionalFormatting sqref="BA14">
    <cfRule type="cellIs" dxfId="1852" priority="164" operator="equal">
      <formula>"NO"</formula>
    </cfRule>
  </conditionalFormatting>
  <conditionalFormatting sqref="BA15">
    <cfRule type="cellIs" dxfId="1851" priority="163" operator="equal">
      <formula>"NO"</formula>
    </cfRule>
  </conditionalFormatting>
  <conditionalFormatting sqref="BA16">
    <cfRule type="cellIs" dxfId="1850" priority="162" operator="equal">
      <formula>"NO"</formula>
    </cfRule>
  </conditionalFormatting>
  <conditionalFormatting sqref="BA17">
    <cfRule type="cellIs" dxfId="1849" priority="161" operator="equal">
      <formula>"NO"</formula>
    </cfRule>
  </conditionalFormatting>
  <conditionalFormatting sqref="BA18">
    <cfRule type="cellIs" dxfId="1848" priority="160" operator="equal">
      <formula>"NO"</formula>
    </cfRule>
  </conditionalFormatting>
  <conditionalFormatting sqref="BA19">
    <cfRule type="cellIs" dxfId="1847" priority="159" operator="equal">
      <formula>"NO"</formula>
    </cfRule>
  </conditionalFormatting>
  <conditionalFormatting sqref="BA20">
    <cfRule type="cellIs" dxfId="1846" priority="158" operator="equal">
      <formula>"NO"</formula>
    </cfRule>
  </conditionalFormatting>
  <conditionalFormatting sqref="BA21">
    <cfRule type="cellIs" dxfId="1845" priority="157" operator="equal">
      <formula>"NO"</formula>
    </cfRule>
  </conditionalFormatting>
  <conditionalFormatting sqref="BA22">
    <cfRule type="cellIs" dxfId="1844" priority="156" operator="equal">
      <formula>"NO"</formula>
    </cfRule>
  </conditionalFormatting>
  <conditionalFormatting sqref="BA23">
    <cfRule type="cellIs" dxfId="1843" priority="155" operator="equal">
      <formula>"NO"</formula>
    </cfRule>
  </conditionalFormatting>
  <conditionalFormatting sqref="BA24">
    <cfRule type="cellIs" dxfId="1842" priority="154" operator="equal">
      <formula>"NO"</formula>
    </cfRule>
  </conditionalFormatting>
  <conditionalFormatting sqref="BA25">
    <cfRule type="cellIs" dxfId="1841" priority="153" operator="equal">
      <formula>"NO"</formula>
    </cfRule>
  </conditionalFormatting>
  <conditionalFormatting sqref="BC9">
    <cfRule type="cellIs" dxfId="1840" priority="152" operator="equal">
      <formula>"NO"</formula>
    </cfRule>
  </conditionalFormatting>
  <conditionalFormatting sqref="BC10">
    <cfRule type="cellIs" dxfId="1839" priority="151" operator="equal">
      <formula>"NO"</formula>
    </cfRule>
  </conditionalFormatting>
  <conditionalFormatting sqref="BC11">
    <cfRule type="cellIs" dxfId="1838" priority="150" operator="equal">
      <formula>"NO"</formula>
    </cfRule>
  </conditionalFormatting>
  <conditionalFormatting sqref="BC12">
    <cfRule type="cellIs" dxfId="1837" priority="149" operator="equal">
      <formula>"NO"</formula>
    </cfRule>
  </conditionalFormatting>
  <conditionalFormatting sqref="BC15">
    <cfRule type="cellIs" dxfId="1836" priority="148" operator="equal">
      <formula>"NO"</formula>
    </cfRule>
  </conditionalFormatting>
  <conditionalFormatting sqref="BC17">
    <cfRule type="cellIs" dxfId="1835" priority="147" operator="equal">
      <formula>"NO"</formula>
    </cfRule>
  </conditionalFormatting>
  <conditionalFormatting sqref="BC18">
    <cfRule type="cellIs" dxfId="1834" priority="146" operator="equal">
      <formula>"NO"</formula>
    </cfRule>
  </conditionalFormatting>
  <conditionalFormatting sqref="BC19">
    <cfRule type="cellIs" dxfId="1833" priority="145" operator="equal">
      <formula>"NO"</formula>
    </cfRule>
  </conditionalFormatting>
  <conditionalFormatting sqref="BC14">
    <cfRule type="cellIs" dxfId="1832" priority="144" operator="equal">
      <formula>"NO"</formula>
    </cfRule>
  </conditionalFormatting>
  <conditionalFormatting sqref="BC13">
    <cfRule type="cellIs" dxfId="1831" priority="143" operator="equal">
      <formula>"NO"</formula>
    </cfRule>
  </conditionalFormatting>
  <conditionalFormatting sqref="BC20">
    <cfRule type="cellIs" dxfId="1830" priority="142" operator="equal">
      <formula>"NO"</formula>
    </cfRule>
  </conditionalFormatting>
  <conditionalFormatting sqref="BC21">
    <cfRule type="cellIs" dxfId="1829" priority="141" operator="equal">
      <formula>"NO"</formula>
    </cfRule>
  </conditionalFormatting>
  <conditionalFormatting sqref="BC22">
    <cfRule type="cellIs" dxfId="1828" priority="140" operator="equal">
      <formula>"NO"</formula>
    </cfRule>
  </conditionalFormatting>
  <conditionalFormatting sqref="BC23">
    <cfRule type="cellIs" dxfId="1827" priority="139" operator="equal">
      <formula>"NO"</formula>
    </cfRule>
  </conditionalFormatting>
  <conditionalFormatting sqref="BC24">
    <cfRule type="cellIs" dxfId="1826" priority="138" operator="equal">
      <formula>"NO"</formula>
    </cfRule>
  </conditionalFormatting>
  <conditionalFormatting sqref="BE9">
    <cfRule type="cellIs" dxfId="1825" priority="137" operator="equal">
      <formula>"NO"</formula>
    </cfRule>
  </conditionalFormatting>
  <conditionalFormatting sqref="BE10">
    <cfRule type="cellIs" dxfId="1824" priority="136" operator="equal">
      <formula>"NO"</formula>
    </cfRule>
  </conditionalFormatting>
  <conditionalFormatting sqref="BE11">
    <cfRule type="cellIs" dxfId="1823" priority="135" operator="equal">
      <formula>"NO"</formula>
    </cfRule>
  </conditionalFormatting>
  <conditionalFormatting sqref="BE12">
    <cfRule type="cellIs" dxfId="1822" priority="134" operator="equal">
      <formula>"NO"</formula>
    </cfRule>
  </conditionalFormatting>
  <conditionalFormatting sqref="BE13">
    <cfRule type="cellIs" dxfId="1821" priority="133" operator="equal">
      <formula>"NO"</formula>
    </cfRule>
  </conditionalFormatting>
  <conditionalFormatting sqref="BE14">
    <cfRule type="cellIs" dxfId="1820" priority="132" operator="equal">
      <formula>"NO"</formula>
    </cfRule>
  </conditionalFormatting>
  <conditionalFormatting sqref="BE15">
    <cfRule type="cellIs" dxfId="1819" priority="131" operator="equal">
      <formula>"NO"</formula>
    </cfRule>
  </conditionalFormatting>
  <conditionalFormatting sqref="BE16">
    <cfRule type="cellIs" dxfId="1818" priority="130" operator="equal">
      <formula>"NO"</formula>
    </cfRule>
  </conditionalFormatting>
  <conditionalFormatting sqref="BE17">
    <cfRule type="cellIs" dxfId="1817" priority="129" operator="equal">
      <formula>"NO"</formula>
    </cfRule>
  </conditionalFormatting>
  <conditionalFormatting sqref="BE18">
    <cfRule type="cellIs" dxfId="1816" priority="128" operator="equal">
      <formula>"NO"</formula>
    </cfRule>
  </conditionalFormatting>
  <conditionalFormatting sqref="BE19">
    <cfRule type="cellIs" dxfId="1815" priority="127" operator="equal">
      <formula>"NO"</formula>
    </cfRule>
  </conditionalFormatting>
  <conditionalFormatting sqref="BE20">
    <cfRule type="cellIs" dxfId="1814" priority="126" operator="equal">
      <formula>"NO"</formula>
    </cfRule>
  </conditionalFormatting>
  <conditionalFormatting sqref="BE21">
    <cfRule type="cellIs" dxfId="1813" priority="125" operator="equal">
      <formula>"NO"</formula>
    </cfRule>
  </conditionalFormatting>
  <conditionalFormatting sqref="BE22">
    <cfRule type="cellIs" dxfId="1812" priority="124" operator="equal">
      <formula>"NO"</formula>
    </cfRule>
  </conditionalFormatting>
  <conditionalFormatting sqref="BE23">
    <cfRule type="cellIs" dxfId="1811" priority="123" operator="equal">
      <formula>"NO"</formula>
    </cfRule>
  </conditionalFormatting>
  <conditionalFormatting sqref="BE24">
    <cfRule type="cellIs" dxfId="1810" priority="122" operator="equal">
      <formula>"NO"</formula>
    </cfRule>
  </conditionalFormatting>
  <conditionalFormatting sqref="BE25">
    <cfRule type="cellIs" dxfId="1809" priority="121" operator="equal">
      <formula>"NO"</formula>
    </cfRule>
  </conditionalFormatting>
  <conditionalFormatting sqref="BG9">
    <cfRule type="cellIs" dxfId="1808" priority="120" operator="equal">
      <formula>"NO"</formula>
    </cfRule>
  </conditionalFormatting>
  <conditionalFormatting sqref="BG10">
    <cfRule type="cellIs" dxfId="1807" priority="119" operator="equal">
      <formula>"NO"</formula>
    </cfRule>
  </conditionalFormatting>
  <conditionalFormatting sqref="BG11">
    <cfRule type="cellIs" dxfId="1806" priority="118" operator="equal">
      <formula>"NO"</formula>
    </cfRule>
  </conditionalFormatting>
  <conditionalFormatting sqref="BG12">
    <cfRule type="cellIs" dxfId="1805" priority="117" operator="equal">
      <formula>"NO"</formula>
    </cfRule>
  </conditionalFormatting>
  <conditionalFormatting sqref="BG13">
    <cfRule type="cellIs" dxfId="1804" priority="116" operator="equal">
      <formula>"NO"</formula>
    </cfRule>
  </conditionalFormatting>
  <conditionalFormatting sqref="BG14">
    <cfRule type="cellIs" dxfId="1803" priority="115" operator="equal">
      <formula>"NO"</formula>
    </cfRule>
  </conditionalFormatting>
  <conditionalFormatting sqref="BG15">
    <cfRule type="cellIs" dxfId="1802" priority="114" operator="equal">
      <formula>"NO"</formula>
    </cfRule>
  </conditionalFormatting>
  <conditionalFormatting sqref="BG16">
    <cfRule type="cellIs" dxfId="1801" priority="113" operator="equal">
      <formula>"NO"</formula>
    </cfRule>
  </conditionalFormatting>
  <conditionalFormatting sqref="BG17">
    <cfRule type="cellIs" dxfId="1800" priority="112" operator="equal">
      <formula>"NO"</formula>
    </cfRule>
  </conditionalFormatting>
  <conditionalFormatting sqref="BG18">
    <cfRule type="cellIs" dxfId="1799" priority="111" operator="equal">
      <formula>"NO"</formula>
    </cfRule>
  </conditionalFormatting>
  <conditionalFormatting sqref="BG19">
    <cfRule type="cellIs" dxfId="1798" priority="110" operator="equal">
      <formula>"NO"</formula>
    </cfRule>
  </conditionalFormatting>
  <conditionalFormatting sqref="BG20">
    <cfRule type="cellIs" dxfId="1797" priority="109" operator="equal">
      <formula>"NO"</formula>
    </cfRule>
  </conditionalFormatting>
  <conditionalFormatting sqref="BG21">
    <cfRule type="cellIs" dxfId="1796" priority="108" operator="equal">
      <formula>"NO"</formula>
    </cfRule>
  </conditionalFormatting>
  <conditionalFormatting sqref="BG22">
    <cfRule type="cellIs" dxfId="1795" priority="107" operator="equal">
      <formula>"NO"</formula>
    </cfRule>
  </conditionalFormatting>
  <conditionalFormatting sqref="BG23">
    <cfRule type="cellIs" dxfId="1794" priority="106" operator="equal">
      <formula>"NO"</formula>
    </cfRule>
  </conditionalFormatting>
  <conditionalFormatting sqref="BG24">
    <cfRule type="cellIs" dxfId="1793" priority="105" operator="equal">
      <formula>"NO"</formula>
    </cfRule>
  </conditionalFormatting>
  <conditionalFormatting sqref="BG25">
    <cfRule type="cellIs" dxfId="1792" priority="104" operator="equal">
      <formula>"NO"</formula>
    </cfRule>
  </conditionalFormatting>
  <conditionalFormatting sqref="BI9">
    <cfRule type="cellIs" dxfId="1791" priority="103" operator="equal">
      <formula>"NO"</formula>
    </cfRule>
  </conditionalFormatting>
  <conditionalFormatting sqref="BI10">
    <cfRule type="cellIs" dxfId="1790" priority="102" operator="equal">
      <formula>"NO"</formula>
    </cfRule>
  </conditionalFormatting>
  <conditionalFormatting sqref="BI11">
    <cfRule type="cellIs" dxfId="1789" priority="101" operator="equal">
      <formula>"NO"</formula>
    </cfRule>
  </conditionalFormatting>
  <conditionalFormatting sqref="BI12">
    <cfRule type="cellIs" dxfId="1788" priority="100" operator="equal">
      <formula>"NO"</formula>
    </cfRule>
  </conditionalFormatting>
  <conditionalFormatting sqref="BI13">
    <cfRule type="cellIs" dxfId="1787" priority="99" operator="equal">
      <formula>"NO"</formula>
    </cfRule>
  </conditionalFormatting>
  <conditionalFormatting sqref="BI14">
    <cfRule type="cellIs" dxfId="1786" priority="98" operator="equal">
      <formula>"NO"</formula>
    </cfRule>
  </conditionalFormatting>
  <conditionalFormatting sqref="BI15">
    <cfRule type="cellIs" dxfId="1785" priority="97" operator="equal">
      <formula>"NO"</formula>
    </cfRule>
  </conditionalFormatting>
  <conditionalFormatting sqref="BI16">
    <cfRule type="cellIs" dxfId="1784" priority="96" operator="equal">
      <formula>"NO"</formula>
    </cfRule>
  </conditionalFormatting>
  <conditionalFormatting sqref="BI17">
    <cfRule type="cellIs" dxfId="1783" priority="95" operator="equal">
      <formula>"NO"</formula>
    </cfRule>
  </conditionalFormatting>
  <conditionalFormatting sqref="BI18">
    <cfRule type="cellIs" dxfId="1782" priority="94" operator="equal">
      <formula>"NO"</formula>
    </cfRule>
  </conditionalFormatting>
  <conditionalFormatting sqref="BI19">
    <cfRule type="cellIs" dxfId="1781" priority="93" operator="equal">
      <formula>"NO"</formula>
    </cfRule>
  </conditionalFormatting>
  <conditionalFormatting sqref="BI20">
    <cfRule type="cellIs" dxfId="1780" priority="92" operator="equal">
      <formula>"NO"</formula>
    </cfRule>
  </conditionalFormatting>
  <conditionalFormatting sqref="BI21">
    <cfRule type="cellIs" dxfId="1779" priority="91" operator="equal">
      <formula>"NO"</formula>
    </cfRule>
  </conditionalFormatting>
  <conditionalFormatting sqref="BI22">
    <cfRule type="cellIs" dxfId="1778" priority="90" operator="equal">
      <formula>"NO"</formula>
    </cfRule>
  </conditionalFormatting>
  <conditionalFormatting sqref="BI23">
    <cfRule type="cellIs" dxfId="1777" priority="89" operator="equal">
      <formula>"NO"</formula>
    </cfRule>
  </conditionalFormatting>
  <conditionalFormatting sqref="BI24">
    <cfRule type="cellIs" dxfId="1776" priority="88" operator="equal">
      <formula>"NO"</formula>
    </cfRule>
  </conditionalFormatting>
  <conditionalFormatting sqref="BK9">
    <cfRule type="cellIs" dxfId="1775" priority="87" operator="equal">
      <formula>"NO"</formula>
    </cfRule>
  </conditionalFormatting>
  <conditionalFormatting sqref="BK10">
    <cfRule type="cellIs" dxfId="1774" priority="86" operator="equal">
      <formula>"NO"</formula>
    </cfRule>
  </conditionalFormatting>
  <conditionalFormatting sqref="BK11">
    <cfRule type="cellIs" dxfId="1773" priority="85" operator="equal">
      <formula>"NO"</formula>
    </cfRule>
  </conditionalFormatting>
  <conditionalFormatting sqref="BK12">
    <cfRule type="cellIs" dxfId="1772" priority="84" operator="equal">
      <formula>"NO"</formula>
    </cfRule>
  </conditionalFormatting>
  <conditionalFormatting sqref="BK13">
    <cfRule type="cellIs" dxfId="1771" priority="83" operator="equal">
      <formula>"NO"</formula>
    </cfRule>
  </conditionalFormatting>
  <conditionalFormatting sqref="BK14">
    <cfRule type="cellIs" dxfId="1770" priority="82" operator="equal">
      <formula>"NO"</formula>
    </cfRule>
  </conditionalFormatting>
  <conditionalFormatting sqref="BK15">
    <cfRule type="cellIs" dxfId="1769" priority="81" operator="equal">
      <formula>"NO"</formula>
    </cfRule>
  </conditionalFormatting>
  <conditionalFormatting sqref="BK16">
    <cfRule type="cellIs" dxfId="1768" priority="80" operator="equal">
      <formula>"NO"</formula>
    </cfRule>
  </conditionalFormatting>
  <conditionalFormatting sqref="BK17">
    <cfRule type="cellIs" dxfId="1767" priority="79" operator="equal">
      <formula>"NO"</formula>
    </cfRule>
  </conditionalFormatting>
  <conditionalFormatting sqref="BK18">
    <cfRule type="cellIs" dxfId="1766" priority="78" operator="equal">
      <formula>"NO"</formula>
    </cfRule>
  </conditionalFormatting>
  <conditionalFormatting sqref="BK19">
    <cfRule type="cellIs" dxfId="1765" priority="77" operator="equal">
      <formula>"NO"</formula>
    </cfRule>
  </conditionalFormatting>
  <conditionalFormatting sqref="BK20">
    <cfRule type="cellIs" dxfId="1764" priority="76" operator="equal">
      <formula>"NO"</formula>
    </cfRule>
  </conditionalFormatting>
  <conditionalFormatting sqref="BK21">
    <cfRule type="cellIs" dxfId="1763" priority="75" operator="equal">
      <formula>"NO"</formula>
    </cfRule>
  </conditionalFormatting>
  <conditionalFormatting sqref="BK22">
    <cfRule type="cellIs" dxfId="1762" priority="74" operator="equal">
      <formula>"NO"</formula>
    </cfRule>
  </conditionalFormatting>
  <conditionalFormatting sqref="BK23">
    <cfRule type="cellIs" dxfId="1761" priority="73" operator="equal">
      <formula>"NO"</formula>
    </cfRule>
  </conditionalFormatting>
  <conditionalFormatting sqref="BK24">
    <cfRule type="cellIs" dxfId="1760" priority="72" operator="equal">
      <formula>"NO"</formula>
    </cfRule>
  </conditionalFormatting>
  <conditionalFormatting sqref="BK25">
    <cfRule type="cellIs" dxfId="1759" priority="71" operator="equal">
      <formula>"NO"</formula>
    </cfRule>
  </conditionalFormatting>
  <conditionalFormatting sqref="BM9">
    <cfRule type="cellIs" dxfId="1758" priority="70" operator="equal">
      <formula>"NO"</formula>
    </cfRule>
  </conditionalFormatting>
  <conditionalFormatting sqref="BM10">
    <cfRule type="cellIs" dxfId="1757" priority="69" operator="equal">
      <formula>"NO"</formula>
    </cfRule>
  </conditionalFormatting>
  <conditionalFormatting sqref="BM11">
    <cfRule type="cellIs" dxfId="1756" priority="68" operator="equal">
      <formula>"NO"</formula>
    </cfRule>
  </conditionalFormatting>
  <conditionalFormatting sqref="BM12">
    <cfRule type="cellIs" dxfId="1755" priority="67" operator="equal">
      <formula>"NO"</formula>
    </cfRule>
  </conditionalFormatting>
  <conditionalFormatting sqref="BM13">
    <cfRule type="cellIs" dxfId="1754" priority="66" operator="equal">
      <formula>"NO"</formula>
    </cfRule>
  </conditionalFormatting>
  <conditionalFormatting sqref="BM14">
    <cfRule type="cellIs" dxfId="1753" priority="65" operator="equal">
      <formula>"NO"</formula>
    </cfRule>
  </conditionalFormatting>
  <conditionalFormatting sqref="BM15">
    <cfRule type="cellIs" dxfId="1752" priority="64" operator="equal">
      <formula>"NO"</formula>
    </cfRule>
  </conditionalFormatting>
  <conditionalFormatting sqref="BM16">
    <cfRule type="cellIs" dxfId="1751" priority="63" operator="equal">
      <formula>"NO"</formula>
    </cfRule>
  </conditionalFormatting>
  <conditionalFormatting sqref="BM17">
    <cfRule type="cellIs" dxfId="1750" priority="62" operator="equal">
      <formula>"NO"</formula>
    </cfRule>
  </conditionalFormatting>
  <conditionalFormatting sqref="BM18">
    <cfRule type="cellIs" dxfId="1749" priority="61" operator="equal">
      <formula>"NO"</formula>
    </cfRule>
  </conditionalFormatting>
  <conditionalFormatting sqref="BM19">
    <cfRule type="cellIs" dxfId="1748" priority="60" operator="equal">
      <formula>"NO"</formula>
    </cfRule>
  </conditionalFormatting>
  <conditionalFormatting sqref="BM20">
    <cfRule type="cellIs" dxfId="1747" priority="59" operator="equal">
      <formula>"NO"</formula>
    </cfRule>
  </conditionalFormatting>
  <conditionalFormatting sqref="BM21">
    <cfRule type="cellIs" dxfId="1746" priority="58" operator="equal">
      <formula>"NO"</formula>
    </cfRule>
  </conditionalFormatting>
  <conditionalFormatting sqref="BM22">
    <cfRule type="cellIs" dxfId="1745" priority="57" operator="equal">
      <formula>"NO"</formula>
    </cfRule>
  </conditionalFormatting>
  <conditionalFormatting sqref="BM23">
    <cfRule type="cellIs" dxfId="1744" priority="56" operator="equal">
      <formula>"NO"</formula>
    </cfRule>
  </conditionalFormatting>
  <conditionalFormatting sqref="BM24">
    <cfRule type="cellIs" dxfId="1743" priority="55" operator="equal">
      <formula>"NO"</formula>
    </cfRule>
  </conditionalFormatting>
  <conditionalFormatting sqref="BM25">
    <cfRule type="cellIs" dxfId="1742" priority="54" operator="equal">
      <formula>"NO"</formula>
    </cfRule>
  </conditionalFormatting>
  <conditionalFormatting sqref="BO9">
    <cfRule type="cellIs" dxfId="1741" priority="53" operator="equal">
      <formula>"NO"</formula>
    </cfRule>
  </conditionalFormatting>
  <conditionalFormatting sqref="BO10">
    <cfRule type="cellIs" dxfId="1740" priority="52" operator="equal">
      <formula>"NO"</formula>
    </cfRule>
  </conditionalFormatting>
  <conditionalFormatting sqref="BO11">
    <cfRule type="cellIs" dxfId="1739" priority="51" operator="equal">
      <formula>"NO"</formula>
    </cfRule>
  </conditionalFormatting>
  <conditionalFormatting sqref="BO12">
    <cfRule type="cellIs" dxfId="1738" priority="50" operator="equal">
      <formula>"NO"</formula>
    </cfRule>
  </conditionalFormatting>
  <conditionalFormatting sqref="BO13">
    <cfRule type="cellIs" dxfId="1737" priority="49" operator="equal">
      <formula>"NO"</formula>
    </cfRule>
  </conditionalFormatting>
  <conditionalFormatting sqref="BO14">
    <cfRule type="cellIs" dxfId="1736" priority="48" operator="equal">
      <formula>"NO"</formula>
    </cfRule>
  </conditionalFormatting>
  <conditionalFormatting sqref="BO15">
    <cfRule type="cellIs" dxfId="1735" priority="47" operator="equal">
      <formula>"NO"</formula>
    </cfRule>
  </conditionalFormatting>
  <conditionalFormatting sqref="BO16">
    <cfRule type="cellIs" dxfId="1734" priority="46" operator="equal">
      <formula>"NO"</formula>
    </cfRule>
  </conditionalFormatting>
  <conditionalFormatting sqref="BO17">
    <cfRule type="cellIs" dxfId="1733" priority="45" operator="equal">
      <formula>"NO"</formula>
    </cfRule>
  </conditionalFormatting>
  <conditionalFormatting sqref="BO18">
    <cfRule type="cellIs" dxfId="1732" priority="44" operator="equal">
      <formula>"NO"</formula>
    </cfRule>
  </conditionalFormatting>
  <conditionalFormatting sqref="BO19">
    <cfRule type="cellIs" dxfId="1731" priority="43" operator="equal">
      <formula>"NO"</formula>
    </cfRule>
  </conditionalFormatting>
  <conditionalFormatting sqref="BO20">
    <cfRule type="cellIs" dxfId="1730" priority="42" operator="equal">
      <formula>"NO"</formula>
    </cfRule>
  </conditionalFormatting>
  <conditionalFormatting sqref="BO21">
    <cfRule type="cellIs" dxfId="1729" priority="41" operator="equal">
      <formula>"NO"</formula>
    </cfRule>
  </conditionalFormatting>
  <conditionalFormatting sqref="BO22">
    <cfRule type="cellIs" dxfId="1728" priority="40" operator="equal">
      <formula>"NO"</formula>
    </cfRule>
  </conditionalFormatting>
  <conditionalFormatting sqref="BO23">
    <cfRule type="cellIs" dxfId="1727" priority="39" operator="equal">
      <formula>"NO"</formula>
    </cfRule>
  </conditionalFormatting>
  <conditionalFormatting sqref="BO24">
    <cfRule type="cellIs" dxfId="1726" priority="38" operator="equal">
      <formula>"NO"</formula>
    </cfRule>
  </conditionalFormatting>
  <conditionalFormatting sqref="BO25">
    <cfRule type="cellIs" dxfId="1725" priority="37" operator="equal">
      <formula>"NO"</formula>
    </cfRule>
  </conditionalFormatting>
  <conditionalFormatting sqref="BS9">
    <cfRule type="cellIs" dxfId="1724" priority="36" operator="equal">
      <formula>"NO"</formula>
    </cfRule>
  </conditionalFormatting>
  <conditionalFormatting sqref="BS10">
    <cfRule type="cellIs" dxfId="1723" priority="35" operator="equal">
      <formula>"NO"</formula>
    </cfRule>
  </conditionalFormatting>
  <conditionalFormatting sqref="BS11">
    <cfRule type="cellIs" dxfId="1722" priority="34" operator="equal">
      <formula>"NO"</formula>
    </cfRule>
  </conditionalFormatting>
  <conditionalFormatting sqref="BS12">
    <cfRule type="cellIs" dxfId="1721" priority="33" operator="equal">
      <formula>"NO"</formula>
    </cfRule>
  </conditionalFormatting>
  <conditionalFormatting sqref="BS13">
    <cfRule type="cellIs" dxfId="1720" priority="32" operator="equal">
      <formula>"NO"</formula>
    </cfRule>
  </conditionalFormatting>
  <conditionalFormatting sqref="BS14">
    <cfRule type="cellIs" dxfId="1719" priority="31" operator="equal">
      <formula>"NO"</formula>
    </cfRule>
  </conditionalFormatting>
  <conditionalFormatting sqref="BS15">
    <cfRule type="cellIs" dxfId="1718" priority="30" operator="equal">
      <formula>"NO"</formula>
    </cfRule>
  </conditionalFormatting>
  <conditionalFormatting sqref="BS16">
    <cfRule type="cellIs" dxfId="1717" priority="29" operator="equal">
      <formula>"NO"</formula>
    </cfRule>
  </conditionalFormatting>
  <conditionalFormatting sqref="BS17">
    <cfRule type="cellIs" dxfId="1716" priority="28" operator="equal">
      <formula>"NO"</formula>
    </cfRule>
  </conditionalFormatting>
  <conditionalFormatting sqref="BS18">
    <cfRule type="cellIs" dxfId="1715" priority="27" operator="equal">
      <formula>"NO"</formula>
    </cfRule>
  </conditionalFormatting>
  <conditionalFormatting sqref="BS19">
    <cfRule type="cellIs" dxfId="1714" priority="26" operator="equal">
      <formula>"NO"</formula>
    </cfRule>
  </conditionalFormatting>
  <conditionalFormatting sqref="BS20">
    <cfRule type="cellIs" dxfId="1713" priority="25" operator="equal">
      <formula>"NO"</formula>
    </cfRule>
  </conditionalFormatting>
  <conditionalFormatting sqref="BS21">
    <cfRule type="cellIs" dxfId="1712" priority="24" operator="equal">
      <formula>"NO"</formula>
    </cfRule>
  </conditionalFormatting>
  <conditionalFormatting sqref="BS22">
    <cfRule type="cellIs" dxfId="1711" priority="23" operator="equal">
      <formula>"NO"</formula>
    </cfRule>
  </conditionalFormatting>
  <conditionalFormatting sqref="BS23">
    <cfRule type="cellIs" dxfId="1710" priority="22" operator="equal">
      <formula>"NO"</formula>
    </cfRule>
  </conditionalFormatting>
  <conditionalFormatting sqref="BS24">
    <cfRule type="cellIs" dxfId="1709" priority="21" operator="equal">
      <formula>"NO"</formula>
    </cfRule>
  </conditionalFormatting>
  <conditionalFormatting sqref="BS25">
    <cfRule type="cellIs" dxfId="1708" priority="20" operator="equal">
      <formula>"NO"</formula>
    </cfRule>
  </conditionalFormatting>
  <conditionalFormatting sqref="BW17">
    <cfRule type="cellIs" dxfId="1707" priority="19" operator="equal">
      <formula>"NO"</formula>
    </cfRule>
  </conditionalFormatting>
  <conditionalFormatting sqref="BX17">
    <cfRule type="cellIs" dxfId="1706" priority="18" operator="equal">
      <formula>"NO"</formula>
    </cfRule>
  </conditionalFormatting>
  <conditionalFormatting sqref="BP18">
    <cfRule type="cellIs" dxfId="1705" priority="17" operator="equal">
      <formula>"NO"</formula>
    </cfRule>
  </conditionalFormatting>
  <conditionalFormatting sqref="BQ13">
    <cfRule type="cellIs" dxfId="1704" priority="15" operator="equal">
      <formula>"NO"</formula>
    </cfRule>
  </conditionalFormatting>
  <conditionalFormatting sqref="BQ14">
    <cfRule type="cellIs" dxfId="1703" priority="14" operator="equal">
      <formula>"NO"</formula>
    </cfRule>
  </conditionalFormatting>
  <conditionalFormatting sqref="BQ20">
    <cfRule type="cellIs" dxfId="1702" priority="13" operator="equal">
      <formula>"NO"</formula>
    </cfRule>
  </conditionalFormatting>
  <conditionalFormatting sqref="BR25">
    <cfRule type="cellIs" dxfId="1701" priority="12" operator="equal">
      <formula>"NO"</formula>
    </cfRule>
  </conditionalFormatting>
  <conditionalFormatting sqref="BW9">
    <cfRule type="cellIs" dxfId="1700" priority="11" operator="equal">
      <formula>"NO"</formula>
    </cfRule>
  </conditionalFormatting>
  <conditionalFormatting sqref="BW10">
    <cfRule type="cellIs" dxfId="1699" priority="10" operator="equal">
      <formula>"NO"</formula>
    </cfRule>
  </conditionalFormatting>
  <conditionalFormatting sqref="BW11">
    <cfRule type="cellIs" dxfId="1698" priority="9" operator="equal">
      <formula>"NO"</formula>
    </cfRule>
  </conditionalFormatting>
  <conditionalFormatting sqref="BW12">
    <cfRule type="cellIs" dxfId="1697" priority="8" operator="equal">
      <formula>"NO"</formula>
    </cfRule>
  </conditionalFormatting>
  <conditionalFormatting sqref="BW13">
    <cfRule type="cellIs" dxfId="1696" priority="7" operator="equal">
      <formula>"NO"</formula>
    </cfRule>
  </conditionalFormatting>
  <conditionalFormatting sqref="BW14">
    <cfRule type="cellIs" dxfId="1695" priority="6" operator="equal">
      <formula>"NO"</formula>
    </cfRule>
  </conditionalFormatting>
  <conditionalFormatting sqref="BW15">
    <cfRule type="cellIs" dxfId="1694" priority="5" operator="equal">
      <formula>"NO"</formula>
    </cfRule>
  </conditionalFormatting>
  <conditionalFormatting sqref="BW16">
    <cfRule type="cellIs" dxfId="1693" priority="4" operator="equal">
      <formula>"NO"</formula>
    </cfRule>
  </conditionalFormatting>
  <conditionalFormatting sqref="BW18">
    <cfRule type="cellIs" dxfId="1692" priority="3" operator="equal">
      <formula>"NO"</formula>
    </cfRule>
  </conditionalFormatting>
  <conditionalFormatting sqref="BW19">
    <cfRule type="cellIs" dxfId="1691" priority="2" operator="equal">
      <formula>"NO"</formula>
    </cfRule>
  </conditionalFormatting>
  <conditionalFormatting sqref="BW21">
    <cfRule type="cellIs" dxfId="1690"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X47"/>
  <sheetViews>
    <sheetView view="pageBreakPreview" topLeftCell="A7" zoomScale="80" zoomScaleNormal="75" zoomScaleSheetLayoutView="80" zoomScalePageLayoutView="70" workbookViewId="0">
      <pane xSplit="2" ySplit="6" topLeftCell="BQ13" activePane="bottomRight" state="frozen"/>
      <selection activeCell="A7" sqref="A7"/>
      <selection pane="topRight" activeCell="C7" sqref="C7"/>
      <selection pane="bottomLeft" activeCell="A13" sqref="A13"/>
      <selection pane="bottomRight" activeCell="C13" sqref="C13"/>
    </sheetView>
  </sheetViews>
  <sheetFormatPr baseColWidth="10" defaultColWidth="11.42578125" defaultRowHeight="12.75" x14ac:dyDescent="0.2"/>
  <cols>
    <col min="1" max="1" width="6" style="119" customWidth="1"/>
    <col min="2" max="2" width="61.7109375" style="120" customWidth="1"/>
    <col min="3" max="3" width="15.7109375" style="121" customWidth="1"/>
    <col min="4" max="4" width="25.7109375" style="121" customWidth="1"/>
    <col min="5" max="5" width="15.7109375" style="120" customWidth="1"/>
    <col min="6" max="6" width="25.7109375" style="120" customWidth="1"/>
    <col min="7" max="7" width="15.7109375" style="120" customWidth="1"/>
    <col min="8" max="8" width="25.7109375" style="120" customWidth="1"/>
    <col min="9" max="9" width="15.7109375" style="120" customWidth="1"/>
    <col min="10" max="10" width="25.7109375" style="120" customWidth="1"/>
    <col min="11" max="11" width="15.7109375" style="120" customWidth="1"/>
    <col min="12" max="12" width="25.7109375" style="120" customWidth="1"/>
    <col min="13" max="13" width="15.7109375" style="121" customWidth="1"/>
    <col min="14" max="14" width="25.7109375" style="121" customWidth="1"/>
    <col min="15" max="15" width="15.7109375" style="120" customWidth="1"/>
    <col min="16" max="16" width="25.7109375" style="120" customWidth="1"/>
    <col min="17" max="17" width="15.7109375" style="120" customWidth="1"/>
    <col min="18" max="18" width="25.7109375" style="120" customWidth="1"/>
    <col min="19" max="19" width="15.7109375" style="120" customWidth="1"/>
    <col min="20" max="20" width="25.7109375" style="120" customWidth="1"/>
    <col min="21" max="21" width="15.7109375" style="120" customWidth="1"/>
    <col min="22" max="22" width="25.7109375" style="120" customWidth="1"/>
    <col min="23" max="23" width="15.7109375" style="121" customWidth="1"/>
    <col min="24" max="24" width="25.7109375" style="121" customWidth="1"/>
    <col min="25" max="25" width="15.7109375" style="120" customWidth="1"/>
    <col min="26" max="26" width="25.7109375" style="120" customWidth="1"/>
    <col min="27" max="27" width="15.7109375" style="120" customWidth="1"/>
    <col min="28" max="28" width="25.7109375" style="120" customWidth="1"/>
    <col min="29" max="29" width="15.7109375" style="120" customWidth="1"/>
    <col min="30" max="30" width="25.7109375" style="120" customWidth="1"/>
    <col min="31" max="31" width="15.7109375" style="120" customWidth="1"/>
    <col min="32" max="32" width="25.7109375" style="120" customWidth="1"/>
    <col min="33" max="33" width="15.7109375" style="121" customWidth="1"/>
    <col min="34" max="34" width="25.7109375" style="121" customWidth="1"/>
    <col min="35" max="35" width="15.7109375" style="120" customWidth="1"/>
    <col min="36" max="36" width="25.7109375" style="120" customWidth="1"/>
    <col min="37" max="37" width="15.7109375" style="120" customWidth="1"/>
    <col min="38" max="38" width="25.7109375" style="120" customWidth="1"/>
    <col min="39" max="39" width="15.7109375" style="120" customWidth="1"/>
    <col min="40" max="40" width="25.7109375" style="120" customWidth="1"/>
    <col min="41" max="41" width="15.7109375" style="120" customWidth="1"/>
    <col min="42" max="42" width="25.7109375" style="120" customWidth="1"/>
    <col min="43" max="43" width="15.7109375" style="121" customWidth="1"/>
    <col min="44" max="44" width="25.7109375" style="121" customWidth="1"/>
    <col min="45" max="45" width="15.7109375" style="120" customWidth="1"/>
    <col min="46" max="46" width="25.7109375" style="120" customWidth="1"/>
    <col min="47" max="47" width="15.7109375" style="120" customWidth="1"/>
    <col min="48" max="48" width="25.7109375" style="120" customWidth="1"/>
    <col min="49" max="49" width="15.7109375" style="120" customWidth="1"/>
    <col min="50" max="50" width="25.7109375" style="120" customWidth="1"/>
    <col min="51" max="51" width="15.7109375" style="120" customWidth="1"/>
    <col min="52" max="52" width="25.7109375" style="120" customWidth="1"/>
    <col min="53" max="53" width="15.7109375" style="120" customWidth="1"/>
    <col min="54" max="54" width="25.7109375" style="120" customWidth="1"/>
    <col min="55" max="55" width="15.7109375" style="120" customWidth="1"/>
    <col min="56" max="56" width="25.7109375" style="120" customWidth="1"/>
    <col min="57" max="57" width="15.7109375" style="120" customWidth="1"/>
    <col min="58" max="58" width="25.7109375" style="120" customWidth="1"/>
    <col min="59" max="59" width="15.7109375" style="120" customWidth="1"/>
    <col min="60" max="60" width="25.7109375" style="120" customWidth="1"/>
    <col min="61" max="61" width="15.7109375" style="120" customWidth="1"/>
    <col min="62" max="62" width="25.7109375" style="120" customWidth="1"/>
    <col min="63" max="63" width="15.7109375" style="120" customWidth="1"/>
    <col min="64" max="64" width="25.7109375" style="120" customWidth="1"/>
    <col min="65" max="65" width="15.7109375" style="120" customWidth="1"/>
    <col min="66" max="66" width="25.7109375" style="120" customWidth="1"/>
    <col min="67" max="67" width="15.7109375" style="120" customWidth="1"/>
    <col min="68" max="68" width="25.7109375" style="120" customWidth="1"/>
    <col min="69" max="69" width="15.7109375" style="120" customWidth="1"/>
    <col min="70" max="70" width="25.7109375" style="120" customWidth="1"/>
    <col min="71" max="71" width="15.7109375" style="120" customWidth="1"/>
    <col min="72" max="72" width="25.7109375" style="120" customWidth="1"/>
    <col min="73" max="73" width="15.7109375" style="120" customWidth="1"/>
    <col min="74" max="74" width="25.7109375" style="120" customWidth="1"/>
    <col min="75" max="75" width="15.7109375" style="120" customWidth="1"/>
    <col min="76" max="76" width="25.7109375" style="120" customWidth="1"/>
    <col min="77" max="16384" width="11.42578125" style="106"/>
  </cols>
  <sheetData>
    <row r="1" spans="1:76" s="99" customFormat="1" ht="17.25" customHeight="1" x14ac:dyDescent="0.25">
      <c r="A1" s="200" t="s">
        <v>141</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row>
    <row r="2" spans="1:76" s="99" customFormat="1" ht="17.25" customHeight="1" x14ac:dyDescent="0.25">
      <c r="A2" s="200" t="s">
        <v>441</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row>
    <row r="3" spans="1:76" s="99" customFormat="1" ht="8.25" customHeight="1" x14ac:dyDescent="0.25">
      <c r="A3" s="101"/>
      <c r="B3" s="101"/>
      <c r="C3" s="101"/>
      <c r="D3" s="200"/>
      <c r="E3" s="101"/>
      <c r="F3" s="101"/>
      <c r="G3" s="101"/>
      <c r="H3" s="101"/>
      <c r="I3" s="101"/>
      <c r="J3" s="101"/>
      <c r="K3" s="101"/>
      <c r="L3" s="101"/>
      <c r="M3" s="101"/>
      <c r="N3" s="200"/>
      <c r="O3" s="101"/>
      <c r="P3" s="200"/>
      <c r="Q3" s="101"/>
      <c r="R3" s="101"/>
      <c r="S3" s="101"/>
      <c r="T3" s="101"/>
      <c r="U3" s="101"/>
      <c r="V3" s="101"/>
      <c r="W3" s="101"/>
      <c r="X3" s="101"/>
      <c r="Y3" s="101"/>
      <c r="Z3" s="200"/>
      <c r="AA3" s="101"/>
      <c r="AB3" s="200"/>
      <c r="AC3" s="101"/>
      <c r="AD3" s="101"/>
      <c r="AE3" s="101"/>
      <c r="AF3" s="101"/>
      <c r="AG3" s="101"/>
      <c r="AH3" s="101"/>
      <c r="AI3" s="101"/>
      <c r="AJ3" s="101"/>
      <c r="AK3" s="101"/>
      <c r="AL3" s="200"/>
      <c r="AM3" s="101"/>
      <c r="AN3" s="200"/>
      <c r="AO3" s="101"/>
      <c r="AP3" s="101"/>
      <c r="AQ3" s="101"/>
      <c r="AR3" s="101"/>
      <c r="AS3" s="101"/>
      <c r="AT3" s="101"/>
      <c r="AU3" s="101"/>
      <c r="AV3" s="101"/>
      <c r="AW3" s="101"/>
      <c r="AX3" s="200"/>
      <c r="AY3" s="101"/>
      <c r="AZ3" s="200"/>
      <c r="BA3" s="101"/>
      <c r="BB3" s="101"/>
      <c r="BC3" s="101"/>
      <c r="BD3" s="101"/>
      <c r="BE3" s="101"/>
      <c r="BF3" s="101"/>
      <c r="BG3" s="101"/>
      <c r="BH3" s="101"/>
      <c r="BI3" s="101"/>
      <c r="BJ3" s="200"/>
      <c r="BK3" s="101"/>
      <c r="BL3" s="200"/>
      <c r="BM3" s="101"/>
      <c r="BN3" s="101"/>
      <c r="BO3" s="101"/>
      <c r="BP3" s="101"/>
      <c r="BQ3" s="101"/>
      <c r="BR3" s="101"/>
      <c r="BS3" s="101"/>
      <c r="BT3" s="101"/>
      <c r="BU3" s="101"/>
      <c r="BV3" s="200"/>
      <c r="BW3" s="101"/>
      <c r="BX3" s="101"/>
    </row>
    <row r="4" spans="1:76" s="99" customFormat="1" ht="17.25" customHeight="1" x14ac:dyDescent="0.25">
      <c r="A4" s="200" t="s">
        <v>178</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row>
    <row r="5" spans="1:76" s="99" customFormat="1" ht="16.5" customHeight="1" x14ac:dyDescent="0.25">
      <c r="A5" s="200" t="s">
        <v>442</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row>
    <row r="6" spans="1:76" s="99" customFormat="1" ht="9.75" customHeight="1" x14ac:dyDescent="0.25">
      <c r="A6" s="101"/>
      <c r="B6" s="101"/>
      <c r="C6" s="101"/>
      <c r="D6" s="200"/>
      <c r="E6" s="101"/>
      <c r="F6" s="101"/>
      <c r="G6" s="101"/>
      <c r="H6" s="101"/>
      <c r="I6" s="101"/>
      <c r="J6" s="101"/>
      <c r="K6" s="101"/>
      <c r="L6" s="101"/>
      <c r="M6" s="101"/>
      <c r="N6" s="200"/>
      <c r="O6" s="101"/>
      <c r="P6" s="200"/>
      <c r="Q6" s="101"/>
      <c r="R6" s="101"/>
      <c r="S6" s="101"/>
      <c r="T6" s="101"/>
      <c r="U6" s="101"/>
      <c r="V6" s="101"/>
      <c r="W6" s="101"/>
      <c r="X6" s="101"/>
      <c r="Y6" s="101"/>
      <c r="Z6" s="200"/>
      <c r="AA6" s="101"/>
      <c r="AB6" s="200"/>
      <c r="AC6" s="101"/>
      <c r="AD6" s="101"/>
      <c r="AE6" s="101"/>
      <c r="AF6" s="101"/>
      <c r="AG6" s="101"/>
      <c r="AH6" s="101"/>
      <c r="AI6" s="101"/>
      <c r="AJ6" s="101"/>
      <c r="AK6" s="101"/>
      <c r="AL6" s="200"/>
      <c r="AM6" s="101"/>
      <c r="AN6" s="200"/>
      <c r="AO6" s="101"/>
      <c r="AP6" s="101"/>
      <c r="AQ6" s="101"/>
      <c r="AR6" s="101"/>
      <c r="AS6" s="101"/>
      <c r="AT6" s="101"/>
      <c r="AU6" s="101"/>
      <c r="AV6" s="101"/>
      <c r="AW6" s="101"/>
      <c r="AX6" s="200"/>
      <c r="AY6" s="101"/>
      <c r="AZ6" s="200"/>
      <c r="BA6" s="101"/>
      <c r="BB6" s="101"/>
      <c r="BC6" s="101"/>
      <c r="BD6" s="101"/>
      <c r="BE6" s="101"/>
      <c r="BF6" s="101"/>
      <c r="BG6" s="101"/>
      <c r="BH6" s="101"/>
      <c r="BI6" s="101"/>
      <c r="BJ6" s="200"/>
      <c r="BK6" s="101"/>
      <c r="BL6" s="200"/>
      <c r="BM6" s="101"/>
      <c r="BN6" s="101"/>
      <c r="BO6" s="101"/>
      <c r="BP6" s="101"/>
      <c r="BQ6" s="101"/>
      <c r="BR6" s="101"/>
      <c r="BS6" s="101"/>
      <c r="BT6" s="101"/>
      <c r="BU6" s="101"/>
      <c r="BV6" s="200"/>
      <c r="BW6" s="101"/>
      <c r="BX6" s="101"/>
    </row>
    <row r="7" spans="1:76" s="201" customFormat="1" ht="71.25" customHeight="1" x14ac:dyDescent="0.25">
      <c r="A7" s="284" t="s">
        <v>443</v>
      </c>
      <c r="B7" s="284"/>
      <c r="C7" s="184"/>
      <c r="D7" s="184"/>
      <c r="E7" s="184"/>
      <c r="F7" s="184"/>
      <c r="G7" s="184"/>
      <c r="H7" s="184"/>
      <c r="I7" s="184"/>
      <c r="J7" s="184"/>
      <c r="K7" s="184"/>
      <c r="L7" s="184"/>
      <c r="M7" s="184"/>
      <c r="N7" s="184"/>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184"/>
      <c r="BX7" s="184"/>
    </row>
    <row r="8" spans="1:76" ht="9.75" customHeight="1" x14ac:dyDescent="0.2">
      <c r="A8" s="202"/>
      <c r="B8" s="203"/>
      <c r="C8" s="204"/>
      <c r="D8" s="204"/>
      <c r="E8" s="203"/>
      <c r="F8" s="203"/>
      <c r="G8" s="203"/>
      <c r="H8" s="203"/>
      <c r="I8" s="202"/>
      <c r="J8" s="203"/>
      <c r="K8" s="203"/>
      <c r="L8" s="203"/>
      <c r="M8" s="204"/>
      <c r="N8" s="204"/>
      <c r="O8" s="203"/>
      <c r="P8" s="203"/>
      <c r="Q8" s="203"/>
      <c r="R8" s="203"/>
      <c r="S8" s="202"/>
      <c r="T8" s="203"/>
      <c r="U8" s="203"/>
      <c r="V8" s="203"/>
      <c r="W8" s="204"/>
      <c r="X8" s="204"/>
      <c r="Y8" s="203"/>
      <c r="Z8" s="203"/>
      <c r="AA8" s="203"/>
      <c r="AB8" s="203"/>
      <c r="AC8" s="202"/>
      <c r="AD8" s="203"/>
      <c r="AE8" s="203"/>
      <c r="AF8" s="203"/>
      <c r="AG8" s="204"/>
      <c r="AH8" s="204"/>
      <c r="AI8" s="203"/>
      <c r="AJ8" s="203"/>
      <c r="AK8" s="203"/>
      <c r="AL8" s="203"/>
      <c r="AM8" s="202"/>
      <c r="AN8" s="203"/>
      <c r="AO8" s="203"/>
      <c r="AP8" s="203"/>
      <c r="AQ8" s="204"/>
      <c r="AR8" s="204"/>
      <c r="AS8" s="203"/>
      <c r="AT8" s="203"/>
      <c r="AU8" s="203"/>
      <c r="AV8" s="203"/>
      <c r="AW8" s="202"/>
      <c r="AX8" s="203"/>
      <c r="AY8" s="203"/>
      <c r="AZ8" s="203"/>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row>
    <row r="9" spans="1:76" ht="15.75" x14ac:dyDescent="0.2">
      <c r="A9" s="205"/>
      <c r="B9" s="206"/>
      <c r="C9" s="299">
        <v>1</v>
      </c>
      <c r="D9" s="299"/>
      <c r="E9" s="299">
        <v>2</v>
      </c>
      <c r="F9" s="299"/>
      <c r="G9" s="299">
        <v>3</v>
      </c>
      <c r="H9" s="299"/>
      <c r="I9" s="292">
        <v>4</v>
      </c>
      <c r="J9" s="292"/>
      <c r="K9" s="292">
        <v>5</v>
      </c>
      <c r="L9" s="292"/>
      <c r="M9" s="292">
        <v>6</v>
      </c>
      <c r="N9" s="292"/>
      <c r="O9" s="292">
        <v>7</v>
      </c>
      <c r="P9" s="292"/>
      <c r="Q9" s="292">
        <v>8</v>
      </c>
      <c r="R9" s="292"/>
      <c r="S9" s="292">
        <v>9</v>
      </c>
      <c r="T9" s="292"/>
      <c r="U9" s="292">
        <v>10</v>
      </c>
      <c r="V9" s="292"/>
      <c r="W9" s="292">
        <v>11</v>
      </c>
      <c r="X9" s="292"/>
      <c r="Y9" s="292">
        <v>12</v>
      </c>
      <c r="Z9" s="292"/>
      <c r="AA9" s="292">
        <v>13</v>
      </c>
      <c r="AB9" s="292"/>
      <c r="AC9" s="292">
        <v>14</v>
      </c>
      <c r="AD9" s="292"/>
      <c r="AE9" s="292">
        <v>15</v>
      </c>
      <c r="AF9" s="292"/>
      <c r="AG9" s="292">
        <v>16</v>
      </c>
      <c r="AH9" s="292"/>
      <c r="AI9" s="292">
        <v>17</v>
      </c>
      <c r="AJ9" s="292"/>
      <c r="AK9" s="292">
        <v>18</v>
      </c>
      <c r="AL9" s="292"/>
      <c r="AM9" s="292">
        <v>19</v>
      </c>
      <c r="AN9" s="292"/>
      <c r="AO9" s="292">
        <v>20</v>
      </c>
      <c r="AP9" s="292"/>
      <c r="AQ9" s="292">
        <v>21</v>
      </c>
      <c r="AR9" s="292"/>
      <c r="AS9" s="292">
        <v>22</v>
      </c>
      <c r="AT9" s="292"/>
      <c r="AU9" s="292">
        <v>23</v>
      </c>
      <c r="AV9" s="292"/>
      <c r="AW9" s="292">
        <v>24</v>
      </c>
      <c r="AX9" s="292"/>
      <c r="AY9" s="292">
        <v>25</v>
      </c>
      <c r="AZ9" s="292"/>
      <c r="BA9" s="292">
        <v>26</v>
      </c>
      <c r="BB9" s="292"/>
      <c r="BC9" s="292">
        <v>27</v>
      </c>
      <c r="BD9" s="292"/>
      <c r="BE9" s="292">
        <v>28</v>
      </c>
      <c r="BF9" s="292"/>
      <c r="BG9" s="292">
        <v>29</v>
      </c>
      <c r="BH9" s="292"/>
      <c r="BI9" s="292">
        <v>30</v>
      </c>
      <c r="BJ9" s="292"/>
      <c r="BK9" s="292">
        <v>31</v>
      </c>
      <c r="BL9" s="292"/>
      <c r="BM9" s="292">
        <v>32</v>
      </c>
      <c r="BN9" s="292"/>
      <c r="BO9" s="292">
        <v>33</v>
      </c>
      <c r="BP9" s="292"/>
      <c r="BQ9" s="292">
        <v>34</v>
      </c>
      <c r="BR9" s="292"/>
      <c r="BS9" s="292">
        <v>35</v>
      </c>
      <c r="BT9" s="292"/>
      <c r="BU9" s="292">
        <v>36</v>
      </c>
      <c r="BV9" s="292"/>
      <c r="BW9" s="292">
        <v>37</v>
      </c>
      <c r="BX9" s="292"/>
    </row>
    <row r="10" spans="1:76" ht="53.25" customHeight="1" x14ac:dyDescent="0.2">
      <c r="A10" s="293" t="s">
        <v>0</v>
      </c>
      <c r="B10" s="295" t="s">
        <v>119</v>
      </c>
      <c r="C10" s="297" t="s">
        <v>444</v>
      </c>
      <c r="D10" s="297"/>
      <c r="E10" s="297" t="s">
        <v>152</v>
      </c>
      <c r="F10" s="297"/>
      <c r="G10" s="297" t="s">
        <v>445</v>
      </c>
      <c r="H10" s="297"/>
      <c r="I10" s="291" t="s">
        <v>446</v>
      </c>
      <c r="J10" s="291"/>
      <c r="K10" s="291" t="s">
        <v>155</v>
      </c>
      <c r="L10" s="291"/>
      <c r="M10" s="291" t="s">
        <v>156</v>
      </c>
      <c r="N10" s="291"/>
      <c r="O10" s="291" t="s">
        <v>447</v>
      </c>
      <c r="P10" s="291"/>
      <c r="Q10" s="291" t="s">
        <v>448</v>
      </c>
      <c r="R10" s="291"/>
      <c r="S10" s="291" t="s">
        <v>449</v>
      </c>
      <c r="T10" s="291"/>
      <c r="U10" s="291" t="s">
        <v>450</v>
      </c>
      <c r="V10" s="291"/>
      <c r="W10" s="291" t="s">
        <v>183</v>
      </c>
      <c r="X10" s="291"/>
      <c r="Y10" s="291" t="s">
        <v>184</v>
      </c>
      <c r="Z10" s="291"/>
      <c r="AA10" s="291" t="s">
        <v>185</v>
      </c>
      <c r="AB10" s="291"/>
      <c r="AC10" s="291" t="s">
        <v>451</v>
      </c>
      <c r="AD10" s="291"/>
      <c r="AE10" s="291" t="s">
        <v>452</v>
      </c>
      <c r="AF10" s="291"/>
      <c r="AG10" s="291" t="s">
        <v>188</v>
      </c>
      <c r="AH10" s="291"/>
      <c r="AI10" s="291" t="s">
        <v>189</v>
      </c>
      <c r="AJ10" s="291"/>
      <c r="AK10" s="291" t="s">
        <v>190</v>
      </c>
      <c r="AL10" s="291"/>
      <c r="AM10" s="291" t="s">
        <v>191</v>
      </c>
      <c r="AN10" s="291"/>
      <c r="AO10" s="291" t="s">
        <v>192</v>
      </c>
      <c r="AP10" s="291"/>
      <c r="AQ10" s="291" t="s">
        <v>453</v>
      </c>
      <c r="AR10" s="291"/>
      <c r="AS10" s="291" t="s">
        <v>261</v>
      </c>
      <c r="AT10" s="291"/>
      <c r="AU10" s="291" t="s">
        <v>256</v>
      </c>
      <c r="AV10" s="291"/>
      <c r="AW10" s="291" t="s">
        <v>194</v>
      </c>
      <c r="AX10" s="291"/>
      <c r="AY10" s="291" t="s">
        <v>266</v>
      </c>
      <c r="AZ10" s="291"/>
      <c r="BA10" s="291" t="s">
        <v>272</v>
      </c>
      <c r="BB10" s="291"/>
      <c r="BC10" s="291" t="s">
        <v>454</v>
      </c>
      <c r="BD10" s="291"/>
      <c r="BE10" s="291" t="s">
        <v>455</v>
      </c>
      <c r="BF10" s="291"/>
      <c r="BG10" s="291" t="s">
        <v>197</v>
      </c>
      <c r="BH10" s="291"/>
      <c r="BI10" s="291" t="s">
        <v>456</v>
      </c>
      <c r="BJ10" s="291"/>
      <c r="BK10" s="291" t="s">
        <v>199</v>
      </c>
      <c r="BL10" s="291"/>
      <c r="BM10" s="291" t="s">
        <v>200</v>
      </c>
      <c r="BN10" s="291"/>
      <c r="BO10" s="291" t="s">
        <v>457</v>
      </c>
      <c r="BP10" s="291"/>
      <c r="BQ10" s="291" t="s">
        <v>201</v>
      </c>
      <c r="BR10" s="291"/>
      <c r="BS10" s="291" t="s">
        <v>202</v>
      </c>
      <c r="BT10" s="291"/>
      <c r="BU10" s="291" t="s">
        <v>203</v>
      </c>
      <c r="BV10" s="291"/>
      <c r="BW10" s="291" t="s">
        <v>204</v>
      </c>
      <c r="BX10" s="291"/>
    </row>
    <row r="11" spans="1:76" ht="27" customHeight="1" x14ac:dyDescent="0.2">
      <c r="A11" s="294"/>
      <c r="B11" s="296"/>
      <c r="C11" s="107" t="s">
        <v>120</v>
      </c>
      <c r="D11" s="108" t="s">
        <v>121</v>
      </c>
      <c r="E11" s="107" t="s">
        <v>120</v>
      </c>
      <c r="F11" s="108" t="s">
        <v>121</v>
      </c>
      <c r="G11" s="107" t="s">
        <v>120</v>
      </c>
      <c r="H11" s="108" t="s">
        <v>121</v>
      </c>
      <c r="I11" s="107" t="s">
        <v>120</v>
      </c>
      <c r="J11" s="108" t="s">
        <v>121</v>
      </c>
      <c r="K11" s="107" t="s">
        <v>120</v>
      </c>
      <c r="L11" s="108" t="s">
        <v>121</v>
      </c>
      <c r="M11" s="107" t="s">
        <v>120</v>
      </c>
      <c r="N11" s="108" t="s">
        <v>121</v>
      </c>
      <c r="O11" s="107" t="s">
        <v>120</v>
      </c>
      <c r="P11" s="108" t="s">
        <v>121</v>
      </c>
      <c r="Q11" s="107" t="s">
        <v>120</v>
      </c>
      <c r="R11" s="108" t="s">
        <v>121</v>
      </c>
      <c r="S11" s="107" t="s">
        <v>120</v>
      </c>
      <c r="T11" s="108" t="s">
        <v>121</v>
      </c>
      <c r="U11" s="107" t="s">
        <v>120</v>
      </c>
      <c r="V11" s="108" t="s">
        <v>121</v>
      </c>
      <c r="W11" s="107" t="s">
        <v>120</v>
      </c>
      <c r="X11" s="108" t="s">
        <v>121</v>
      </c>
      <c r="Y11" s="107" t="s">
        <v>120</v>
      </c>
      <c r="Z11" s="108" t="s">
        <v>121</v>
      </c>
      <c r="AA11" s="107" t="s">
        <v>120</v>
      </c>
      <c r="AB11" s="108" t="s">
        <v>121</v>
      </c>
      <c r="AC11" s="107" t="s">
        <v>120</v>
      </c>
      <c r="AD11" s="108" t="s">
        <v>121</v>
      </c>
      <c r="AE11" s="107" t="s">
        <v>120</v>
      </c>
      <c r="AF11" s="108" t="s">
        <v>121</v>
      </c>
      <c r="AG11" s="107" t="s">
        <v>120</v>
      </c>
      <c r="AH11" s="108" t="s">
        <v>121</v>
      </c>
      <c r="AI11" s="107" t="s">
        <v>120</v>
      </c>
      <c r="AJ11" s="108" t="s">
        <v>121</v>
      </c>
      <c r="AK11" s="107" t="s">
        <v>120</v>
      </c>
      <c r="AL11" s="108" t="s">
        <v>121</v>
      </c>
      <c r="AM11" s="107" t="s">
        <v>120</v>
      </c>
      <c r="AN11" s="108" t="s">
        <v>121</v>
      </c>
      <c r="AO11" s="107" t="s">
        <v>120</v>
      </c>
      <c r="AP11" s="108" t="s">
        <v>121</v>
      </c>
      <c r="AQ11" s="107" t="s">
        <v>120</v>
      </c>
      <c r="AR11" s="108" t="s">
        <v>121</v>
      </c>
      <c r="AS11" s="107" t="s">
        <v>120</v>
      </c>
      <c r="AT11" s="108" t="s">
        <v>121</v>
      </c>
      <c r="AU11" s="107" t="s">
        <v>120</v>
      </c>
      <c r="AV11" s="108" t="s">
        <v>121</v>
      </c>
      <c r="AW11" s="107" t="s">
        <v>120</v>
      </c>
      <c r="AX11" s="108" t="s">
        <v>121</v>
      </c>
      <c r="AY11" s="107" t="s">
        <v>120</v>
      </c>
      <c r="AZ11" s="108" t="s">
        <v>121</v>
      </c>
      <c r="BA11" s="107" t="s">
        <v>120</v>
      </c>
      <c r="BB11" s="108" t="s">
        <v>121</v>
      </c>
      <c r="BC11" s="107" t="s">
        <v>120</v>
      </c>
      <c r="BD11" s="108" t="s">
        <v>121</v>
      </c>
      <c r="BE11" s="107" t="s">
        <v>120</v>
      </c>
      <c r="BF11" s="108" t="s">
        <v>121</v>
      </c>
      <c r="BG11" s="107" t="s">
        <v>120</v>
      </c>
      <c r="BH11" s="108" t="s">
        <v>121</v>
      </c>
      <c r="BI11" s="107" t="s">
        <v>120</v>
      </c>
      <c r="BJ11" s="108" t="s">
        <v>121</v>
      </c>
      <c r="BK11" s="107" t="s">
        <v>120</v>
      </c>
      <c r="BL11" s="108" t="s">
        <v>121</v>
      </c>
      <c r="BM11" s="107" t="s">
        <v>120</v>
      </c>
      <c r="BN11" s="108" t="s">
        <v>121</v>
      </c>
      <c r="BO11" s="107" t="s">
        <v>120</v>
      </c>
      <c r="BP11" s="108" t="s">
        <v>121</v>
      </c>
      <c r="BQ11" s="107" t="s">
        <v>120</v>
      </c>
      <c r="BR11" s="108" t="s">
        <v>121</v>
      </c>
      <c r="BS11" s="107" t="s">
        <v>120</v>
      </c>
      <c r="BT11" s="108" t="s">
        <v>121</v>
      </c>
      <c r="BU11" s="107" t="s">
        <v>120</v>
      </c>
      <c r="BV11" s="108" t="s">
        <v>121</v>
      </c>
      <c r="BW11" s="107" t="s">
        <v>120</v>
      </c>
      <c r="BX11" s="108" t="s">
        <v>121</v>
      </c>
    </row>
    <row r="12" spans="1:76" ht="14.45" customHeight="1" x14ac:dyDescent="0.2">
      <c r="A12" s="183">
        <v>2.2000000000000002</v>
      </c>
      <c r="B12" s="207" t="s">
        <v>458</v>
      </c>
      <c r="C12" s="208"/>
      <c r="D12" s="208"/>
      <c r="E12" s="208"/>
      <c r="F12" s="208"/>
      <c r="G12" s="208"/>
      <c r="H12" s="208"/>
      <c r="I12" s="208"/>
      <c r="J12" s="208"/>
      <c r="K12" s="208"/>
      <c r="L12" s="209"/>
      <c r="M12" s="208"/>
      <c r="N12" s="208"/>
      <c r="O12" s="208"/>
      <c r="P12" s="208"/>
      <c r="Q12" s="208"/>
      <c r="R12" s="208"/>
      <c r="S12" s="208"/>
      <c r="T12" s="208"/>
      <c r="U12" s="208"/>
      <c r="V12" s="209"/>
      <c r="W12" s="208"/>
      <c r="X12" s="208"/>
      <c r="Y12" s="208"/>
      <c r="Z12" s="208"/>
      <c r="AA12" s="208"/>
      <c r="AB12" s="208"/>
      <c r="AC12" s="208"/>
      <c r="AD12" s="208"/>
      <c r="AE12" s="208"/>
      <c r="AF12" s="209"/>
      <c r="AG12" s="208"/>
      <c r="AH12" s="208"/>
      <c r="AI12" s="208"/>
      <c r="AJ12" s="208"/>
      <c r="AK12" s="208"/>
      <c r="AL12" s="208"/>
      <c r="AM12" s="208"/>
      <c r="AN12" s="208"/>
      <c r="AO12" s="208"/>
      <c r="AP12" s="209"/>
      <c r="AQ12" s="208"/>
      <c r="AR12" s="208"/>
      <c r="AS12" s="208"/>
      <c r="AT12" s="208"/>
      <c r="AU12" s="208"/>
      <c r="AV12" s="208"/>
      <c r="AW12" s="208"/>
      <c r="AX12" s="208"/>
      <c r="AY12" s="208"/>
      <c r="AZ12" s="209"/>
      <c r="BA12" s="208"/>
      <c r="BB12" s="209"/>
      <c r="BC12" s="208"/>
      <c r="BD12" s="209"/>
      <c r="BE12" s="208"/>
      <c r="BF12" s="209"/>
      <c r="BG12" s="208"/>
      <c r="BH12" s="209"/>
      <c r="BI12" s="208"/>
      <c r="BJ12" s="209"/>
      <c r="BK12" s="208"/>
      <c r="BL12" s="209"/>
      <c r="BM12" s="208"/>
      <c r="BN12" s="209"/>
      <c r="BO12" s="208"/>
      <c r="BP12" s="209"/>
      <c r="BQ12" s="208"/>
      <c r="BR12" s="209"/>
      <c r="BS12" s="208"/>
      <c r="BT12" s="209"/>
      <c r="BU12" s="208"/>
      <c r="BV12" s="209"/>
      <c r="BW12" s="208"/>
      <c r="BX12" s="209"/>
    </row>
    <row r="13" spans="1:76" ht="28.5" customHeight="1" x14ac:dyDescent="0.2">
      <c r="A13" s="210"/>
      <c r="B13" s="211" t="s">
        <v>459</v>
      </c>
      <c r="C13" s="108" t="s">
        <v>124</v>
      </c>
      <c r="D13" s="113" t="s">
        <v>460</v>
      </c>
      <c r="E13" s="108" t="s">
        <v>124</v>
      </c>
      <c r="F13" s="113" t="s">
        <v>460</v>
      </c>
      <c r="G13" s="108" t="s">
        <v>124</v>
      </c>
      <c r="H13" s="113" t="s">
        <v>460</v>
      </c>
      <c r="I13" s="108" t="s">
        <v>124</v>
      </c>
      <c r="J13" s="113" t="s">
        <v>460</v>
      </c>
      <c r="K13" s="108" t="s">
        <v>124</v>
      </c>
      <c r="L13" s="113" t="s">
        <v>460</v>
      </c>
      <c r="M13" s="108" t="s">
        <v>124</v>
      </c>
      <c r="N13" s="113" t="s">
        <v>460</v>
      </c>
      <c r="O13" s="108" t="s">
        <v>124</v>
      </c>
      <c r="P13" s="113" t="s">
        <v>460</v>
      </c>
      <c r="Q13" s="108" t="s">
        <v>124</v>
      </c>
      <c r="R13" s="113" t="s">
        <v>460</v>
      </c>
      <c r="S13" s="108" t="s">
        <v>124</v>
      </c>
      <c r="T13" s="113" t="s">
        <v>460</v>
      </c>
      <c r="U13" s="108" t="s">
        <v>124</v>
      </c>
      <c r="V13" s="113" t="s">
        <v>460</v>
      </c>
      <c r="W13" s="108" t="s">
        <v>124</v>
      </c>
      <c r="X13" s="113" t="s">
        <v>460</v>
      </c>
      <c r="Y13" s="108" t="s">
        <v>124</v>
      </c>
      <c r="Z13" s="113" t="s">
        <v>460</v>
      </c>
      <c r="AA13" s="108" t="s">
        <v>124</v>
      </c>
      <c r="AB13" s="113" t="s">
        <v>460</v>
      </c>
      <c r="AC13" s="108" t="s">
        <v>124</v>
      </c>
      <c r="AD13" s="113" t="s">
        <v>460</v>
      </c>
      <c r="AE13" s="108" t="s">
        <v>124</v>
      </c>
      <c r="AF13" s="113" t="s">
        <v>460</v>
      </c>
      <c r="AG13" s="108" t="s">
        <v>124</v>
      </c>
      <c r="AH13" s="113" t="s">
        <v>460</v>
      </c>
      <c r="AI13" s="108" t="s">
        <v>124</v>
      </c>
      <c r="AJ13" s="113" t="s">
        <v>460</v>
      </c>
      <c r="AK13" s="108" t="s">
        <v>124</v>
      </c>
      <c r="AL13" s="113" t="s">
        <v>460</v>
      </c>
      <c r="AM13" s="108" t="s">
        <v>124</v>
      </c>
      <c r="AN13" s="113" t="s">
        <v>460</v>
      </c>
      <c r="AO13" s="108" t="s">
        <v>124</v>
      </c>
      <c r="AP13" s="113" t="s">
        <v>460</v>
      </c>
      <c r="AQ13" s="108" t="s">
        <v>124</v>
      </c>
      <c r="AR13" s="113" t="s">
        <v>460</v>
      </c>
      <c r="AS13" s="108" t="s">
        <v>124</v>
      </c>
      <c r="AT13" s="113" t="s">
        <v>460</v>
      </c>
      <c r="AU13" s="108" t="s">
        <v>124</v>
      </c>
      <c r="AV13" s="113" t="s">
        <v>460</v>
      </c>
      <c r="AW13" s="108" t="s">
        <v>124</v>
      </c>
      <c r="AX13" s="113" t="s">
        <v>460</v>
      </c>
      <c r="AY13" s="108" t="s">
        <v>124</v>
      </c>
      <c r="AZ13" s="113" t="s">
        <v>460</v>
      </c>
      <c r="BA13" s="108" t="s">
        <v>124</v>
      </c>
      <c r="BB13" s="113" t="s">
        <v>460</v>
      </c>
      <c r="BC13" s="108" t="s">
        <v>124</v>
      </c>
      <c r="BD13" s="113" t="s">
        <v>460</v>
      </c>
      <c r="BE13" s="108" t="s">
        <v>124</v>
      </c>
      <c r="BF13" s="113" t="s">
        <v>460</v>
      </c>
      <c r="BG13" s="108" t="s">
        <v>124</v>
      </c>
      <c r="BH13" s="113" t="s">
        <v>460</v>
      </c>
      <c r="BI13" s="108" t="s">
        <v>124</v>
      </c>
      <c r="BJ13" s="113" t="s">
        <v>460</v>
      </c>
      <c r="BK13" s="108" t="s">
        <v>124</v>
      </c>
      <c r="BL13" s="113" t="s">
        <v>460</v>
      </c>
      <c r="BM13" s="108" t="s">
        <v>124</v>
      </c>
      <c r="BN13" s="113" t="s">
        <v>460</v>
      </c>
      <c r="BO13" s="108" t="s">
        <v>124</v>
      </c>
      <c r="BP13" s="113" t="s">
        <v>460</v>
      </c>
      <c r="BQ13" s="108" t="s">
        <v>124</v>
      </c>
      <c r="BR13" s="113" t="s">
        <v>460</v>
      </c>
      <c r="BS13" s="108" t="s">
        <v>124</v>
      </c>
      <c r="BT13" s="113" t="s">
        <v>460</v>
      </c>
      <c r="BU13" s="108" t="s">
        <v>123</v>
      </c>
      <c r="BV13" s="288" t="s">
        <v>461</v>
      </c>
      <c r="BW13" s="108" t="s">
        <v>123</v>
      </c>
      <c r="BX13" s="288" t="s">
        <v>461</v>
      </c>
    </row>
    <row r="14" spans="1:76" ht="24.75" customHeight="1" x14ac:dyDescent="0.2">
      <c r="A14" s="210"/>
      <c r="B14" s="212" t="s">
        <v>462</v>
      </c>
      <c r="C14" s="108" t="s">
        <v>124</v>
      </c>
      <c r="D14" s="113" t="s">
        <v>460</v>
      </c>
      <c r="E14" s="108" t="s">
        <v>124</v>
      </c>
      <c r="F14" s="113" t="s">
        <v>460</v>
      </c>
      <c r="G14" s="108" t="s">
        <v>124</v>
      </c>
      <c r="H14" s="113" t="s">
        <v>460</v>
      </c>
      <c r="I14" s="108" t="s">
        <v>124</v>
      </c>
      <c r="J14" s="113" t="s">
        <v>460</v>
      </c>
      <c r="K14" s="108" t="s">
        <v>124</v>
      </c>
      <c r="L14" s="113" t="s">
        <v>460</v>
      </c>
      <c r="M14" s="108" t="s">
        <v>124</v>
      </c>
      <c r="N14" s="113" t="s">
        <v>460</v>
      </c>
      <c r="O14" s="108" t="s">
        <v>124</v>
      </c>
      <c r="P14" s="113" t="s">
        <v>460</v>
      </c>
      <c r="Q14" s="108" t="s">
        <v>124</v>
      </c>
      <c r="R14" s="113" t="s">
        <v>460</v>
      </c>
      <c r="S14" s="108" t="s">
        <v>124</v>
      </c>
      <c r="T14" s="113" t="s">
        <v>460</v>
      </c>
      <c r="U14" s="108" t="s">
        <v>124</v>
      </c>
      <c r="V14" s="113" t="s">
        <v>460</v>
      </c>
      <c r="W14" s="108" t="s">
        <v>124</v>
      </c>
      <c r="X14" s="113" t="s">
        <v>460</v>
      </c>
      <c r="Y14" s="108" t="s">
        <v>124</v>
      </c>
      <c r="Z14" s="113" t="s">
        <v>460</v>
      </c>
      <c r="AA14" s="108" t="s">
        <v>124</v>
      </c>
      <c r="AB14" s="113" t="s">
        <v>460</v>
      </c>
      <c r="AC14" s="108" t="s">
        <v>124</v>
      </c>
      <c r="AD14" s="113" t="s">
        <v>460</v>
      </c>
      <c r="AE14" s="108" t="s">
        <v>124</v>
      </c>
      <c r="AF14" s="113" t="s">
        <v>460</v>
      </c>
      <c r="AG14" s="108" t="s">
        <v>124</v>
      </c>
      <c r="AH14" s="113" t="s">
        <v>460</v>
      </c>
      <c r="AI14" s="108" t="s">
        <v>124</v>
      </c>
      <c r="AJ14" s="113" t="s">
        <v>460</v>
      </c>
      <c r="AK14" s="108" t="s">
        <v>124</v>
      </c>
      <c r="AL14" s="113" t="s">
        <v>460</v>
      </c>
      <c r="AM14" s="108" t="s">
        <v>124</v>
      </c>
      <c r="AN14" s="113" t="s">
        <v>460</v>
      </c>
      <c r="AO14" s="108" t="s">
        <v>124</v>
      </c>
      <c r="AP14" s="113" t="s">
        <v>460</v>
      </c>
      <c r="AQ14" s="108" t="s">
        <v>124</v>
      </c>
      <c r="AR14" s="113" t="s">
        <v>460</v>
      </c>
      <c r="AS14" s="108" t="s">
        <v>124</v>
      </c>
      <c r="AT14" s="113" t="s">
        <v>460</v>
      </c>
      <c r="AU14" s="108" t="s">
        <v>124</v>
      </c>
      <c r="AV14" s="113" t="s">
        <v>460</v>
      </c>
      <c r="AW14" s="108" t="s">
        <v>124</v>
      </c>
      <c r="AX14" s="113" t="s">
        <v>460</v>
      </c>
      <c r="AY14" s="108" t="s">
        <v>124</v>
      </c>
      <c r="AZ14" s="113" t="s">
        <v>460</v>
      </c>
      <c r="BA14" s="108" t="s">
        <v>124</v>
      </c>
      <c r="BB14" s="113" t="s">
        <v>460</v>
      </c>
      <c r="BC14" s="108" t="s">
        <v>124</v>
      </c>
      <c r="BD14" s="113" t="s">
        <v>460</v>
      </c>
      <c r="BE14" s="108" t="s">
        <v>124</v>
      </c>
      <c r="BF14" s="113" t="s">
        <v>460</v>
      </c>
      <c r="BG14" s="108" t="s">
        <v>124</v>
      </c>
      <c r="BH14" s="113" t="s">
        <v>460</v>
      </c>
      <c r="BI14" s="108" t="s">
        <v>124</v>
      </c>
      <c r="BJ14" s="113" t="s">
        <v>460</v>
      </c>
      <c r="BK14" s="108" t="s">
        <v>124</v>
      </c>
      <c r="BL14" s="113" t="s">
        <v>460</v>
      </c>
      <c r="BM14" s="108" t="s">
        <v>124</v>
      </c>
      <c r="BN14" s="113" t="s">
        <v>460</v>
      </c>
      <c r="BO14" s="108" t="s">
        <v>124</v>
      </c>
      <c r="BP14" s="113" t="s">
        <v>460</v>
      </c>
      <c r="BQ14" s="108" t="s">
        <v>124</v>
      </c>
      <c r="BR14" s="113" t="s">
        <v>460</v>
      </c>
      <c r="BS14" s="108" t="s">
        <v>124</v>
      </c>
      <c r="BT14" s="113" t="s">
        <v>460</v>
      </c>
      <c r="BU14" s="108" t="s">
        <v>123</v>
      </c>
      <c r="BV14" s="289"/>
      <c r="BW14" s="108" t="s">
        <v>123</v>
      </c>
      <c r="BX14" s="289"/>
    </row>
    <row r="15" spans="1:76" ht="24.75" customHeight="1" x14ac:dyDescent="0.2">
      <c r="A15" s="210"/>
      <c r="B15" s="212" t="s">
        <v>463</v>
      </c>
      <c r="C15" s="108" t="s">
        <v>124</v>
      </c>
      <c r="D15" s="113" t="s">
        <v>460</v>
      </c>
      <c r="E15" s="108" t="s">
        <v>124</v>
      </c>
      <c r="F15" s="113" t="s">
        <v>460</v>
      </c>
      <c r="G15" s="108" t="s">
        <v>124</v>
      </c>
      <c r="H15" s="113" t="s">
        <v>460</v>
      </c>
      <c r="I15" s="108" t="s">
        <v>124</v>
      </c>
      <c r="J15" s="113" t="s">
        <v>460</v>
      </c>
      <c r="K15" s="108" t="s">
        <v>124</v>
      </c>
      <c r="L15" s="113" t="s">
        <v>460</v>
      </c>
      <c r="M15" s="108" t="s">
        <v>124</v>
      </c>
      <c r="N15" s="113" t="s">
        <v>460</v>
      </c>
      <c r="O15" s="108" t="s">
        <v>124</v>
      </c>
      <c r="P15" s="113" t="s">
        <v>460</v>
      </c>
      <c r="Q15" s="108" t="s">
        <v>124</v>
      </c>
      <c r="R15" s="113" t="s">
        <v>460</v>
      </c>
      <c r="S15" s="108" t="s">
        <v>124</v>
      </c>
      <c r="T15" s="113" t="s">
        <v>460</v>
      </c>
      <c r="U15" s="108" t="s">
        <v>124</v>
      </c>
      <c r="V15" s="113" t="s">
        <v>460</v>
      </c>
      <c r="W15" s="108" t="s">
        <v>124</v>
      </c>
      <c r="X15" s="113" t="s">
        <v>460</v>
      </c>
      <c r="Y15" s="108" t="s">
        <v>124</v>
      </c>
      <c r="Z15" s="113" t="s">
        <v>460</v>
      </c>
      <c r="AA15" s="108" t="s">
        <v>124</v>
      </c>
      <c r="AB15" s="113" t="s">
        <v>460</v>
      </c>
      <c r="AC15" s="108" t="s">
        <v>124</v>
      </c>
      <c r="AD15" s="113" t="s">
        <v>460</v>
      </c>
      <c r="AE15" s="108" t="s">
        <v>124</v>
      </c>
      <c r="AF15" s="113" t="s">
        <v>460</v>
      </c>
      <c r="AG15" s="108" t="s">
        <v>124</v>
      </c>
      <c r="AH15" s="113" t="s">
        <v>460</v>
      </c>
      <c r="AI15" s="108" t="s">
        <v>124</v>
      </c>
      <c r="AJ15" s="113" t="s">
        <v>460</v>
      </c>
      <c r="AK15" s="108" t="s">
        <v>124</v>
      </c>
      <c r="AL15" s="113" t="s">
        <v>460</v>
      </c>
      <c r="AM15" s="108" t="s">
        <v>124</v>
      </c>
      <c r="AN15" s="113" t="s">
        <v>460</v>
      </c>
      <c r="AO15" s="108" t="s">
        <v>124</v>
      </c>
      <c r="AP15" s="113" t="s">
        <v>460</v>
      </c>
      <c r="AQ15" s="108" t="s">
        <v>124</v>
      </c>
      <c r="AR15" s="113" t="s">
        <v>460</v>
      </c>
      <c r="AS15" s="108" t="s">
        <v>124</v>
      </c>
      <c r="AT15" s="113" t="s">
        <v>460</v>
      </c>
      <c r="AU15" s="108" t="s">
        <v>124</v>
      </c>
      <c r="AV15" s="113" t="s">
        <v>460</v>
      </c>
      <c r="AW15" s="108" t="s">
        <v>124</v>
      </c>
      <c r="AX15" s="113" t="s">
        <v>460</v>
      </c>
      <c r="AY15" s="108" t="s">
        <v>124</v>
      </c>
      <c r="AZ15" s="113" t="s">
        <v>460</v>
      </c>
      <c r="BA15" s="108" t="s">
        <v>124</v>
      </c>
      <c r="BB15" s="113" t="s">
        <v>460</v>
      </c>
      <c r="BC15" s="108" t="s">
        <v>124</v>
      </c>
      <c r="BD15" s="113" t="s">
        <v>460</v>
      </c>
      <c r="BE15" s="108" t="s">
        <v>124</v>
      </c>
      <c r="BF15" s="113" t="s">
        <v>460</v>
      </c>
      <c r="BG15" s="108" t="s">
        <v>124</v>
      </c>
      <c r="BH15" s="113" t="s">
        <v>460</v>
      </c>
      <c r="BI15" s="108" t="s">
        <v>124</v>
      </c>
      <c r="BJ15" s="113" t="s">
        <v>460</v>
      </c>
      <c r="BK15" s="108" t="s">
        <v>124</v>
      </c>
      <c r="BL15" s="113" t="s">
        <v>460</v>
      </c>
      <c r="BM15" s="108" t="s">
        <v>124</v>
      </c>
      <c r="BN15" s="113" t="s">
        <v>460</v>
      </c>
      <c r="BO15" s="108" t="s">
        <v>124</v>
      </c>
      <c r="BP15" s="113" t="s">
        <v>460</v>
      </c>
      <c r="BQ15" s="108" t="s">
        <v>124</v>
      </c>
      <c r="BR15" s="113" t="s">
        <v>460</v>
      </c>
      <c r="BS15" s="108" t="s">
        <v>124</v>
      </c>
      <c r="BT15" s="113" t="s">
        <v>460</v>
      </c>
      <c r="BU15" s="108" t="s">
        <v>123</v>
      </c>
      <c r="BV15" s="289"/>
      <c r="BW15" s="108" t="s">
        <v>123</v>
      </c>
      <c r="BX15" s="289"/>
    </row>
    <row r="16" spans="1:76" ht="24.75" customHeight="1" x14ac:dyDescent="0.2">
      <c r="A16" s="183"/>
      <c r="B16" s="212" t="s">
        <v>464</v>
      </c>
      <c r="C16" s="108" t="s">
        <v>124</v>
      </c>
      <c r="D16" s="113" t="s">
        <v>460</v>
      </c>
      <c r="E16" s="108" t="s">
        <v>124</v>
      </c>
      <c r="F16" s="113" t="s">
        <v>460</v>
      </c>
      <c r="G16" s="108" t="s">
        <v>124</v>
      </c>
      <c r="H16" s="113" t="s">
        <v>460</v>
      </c>
      <c r="I16" s="108" t="s">
        <v>124</v>
      </c>
      <c r="J16" s="113" t="s">
        <v>460</v>
      </c>
      <c r="K16" s="108" t="s">
        <v>124</v>
      </c>
      <c r="L16" s="113" t="s">
        <v>460</v>
      </c>
      <c r="M16" s="108" t="s">
        <v>124</v>
      </c>
      <c r="N16" s="113" t="s">
        <v>460</v>
      </c>
      <c r="O16" s="108" t="s">
        <v>124</v>
      </c>
      <c r="P16" s="113" t="s">
        <v>460</v>
      </c>
      <c r="Q16" s="108" t="s">
        <v>124</v>
      </c>
      <c r="R16" s="113" t="s">
        <v>460</v>
      </c>
      <c r="S16" s="108" t="s">
        <v>124</v>
      </c>
      <c r="T16" s="113" t="s">
        <v>460</v>
      </c>
      <c r="U16" s="108" t="s">
        <v>124</v>
      </c>
      <c r="V16" s="113" t="s">
        <v>460</v>
      </c>
      <c r="W16" s="108" t="s">
        <v>124</v>
      </c>
      <c r="X16" s="113" t="s">
        <v>460</v>
      </c>
      <c r="Y16" s="108" t="s">
        <v>124</v>
      </c>
      <c r="Z16" s="113" t="s">
        <v>460</v>
      </c>
      <c r="AA16" s="108" t="s">
        <v>124</v>
      </c>
      <c r="AB16" s="113" t="s">
        <v>460</v>
      </c>
      <c r="AC16" s="108" t="s">
        <v>124</v>
      </c>
      <c r="AD16" s="113" t="s">
        <v>460</v>
      </c>
      <c r="AE16" s="108" t="s">
        <v>124</v>
      </c>
      <c r="AF16" s="113" t="s">
        <v>460</v>
      </c>
      <c r="AG16" s="108" t="s">
        <v>124</v>
      </c>
      <c r="AH16" s="113" t="s">
        <v>460</v>
      </c>
      <c r="AI16" s="108" t="s">
        <v>124</v>
      </c>
      <c r="AJ16" s="113" t="s">
        <v>460</v>
      </c>
      <c r="AK16" s="108" t="s">
        <v>124</v>
      </c>
      <c r="AL16" s="113" t="s">
        <v>460</v>
      </c>
      <c r="AM16" s="108" t="s">
        <v>124</v>
      </c>
      <c r="AN16" s="113" t="s">
        <v>460</v>
      </c>
      <c r="AO16" s="108" t="s">
        <v>124</v>
      </c>
      <c r="AP16" s="113" t="s">
        <v>460</v>
      </c>
      <c r="AQ16" s="108" t="s">
        <v>124</v>
      </c>
      <c r="AR16" s="113" t="s">
        <v>460</v>
      </c>
      <c r="AS16" s="108" t="s">
        <v>124</v>
      </c>
      <c r="AT16" s="113" t="s">
        <v>460</v>
      </c>
      <c r="AU16" s="108" t="s">
        <v>124</v>
      </c>
      <c r="AV16" s="113" t="s">
        <v>460</v>
      </c>
      <c r="AW16" s="108" t="s">
        <v>124</v>
      </c>
      <c r="AX16" s="113" t="s">
        <v>460</v>
      </c>
      <c r="AY16" s="108" t="s">
        <v>124</v>
      </c>
      <c r="AZ16" s="113" t="s">
        <v>460</v>
      </c>
      <c r="BA16" s="108" t="s">
        <v>124</v>
      </c>
      <c r="BB16" s="113" t="s">
        <v>460</v>
      </c>
      <c r="BC16" s="108" t="s">
        <v>124</v>
      </c>
      <c r="BD16" s="113" t="s">
        <v>460</v>
      </c>
      <c r="BE16" s="108" t="s">
        <v>124</v>
      </c>
      <c r="BF16" s="113" t="s">
        <v>460</v>
      </c>
      <c r="BG16" s="108" t="s">
        <v>124</v>
      </c>
      <c r="BH16" s="113" t="s">
        <v>460</v>
      </c>
      <c r="BI16" s="108" t="s">
        <v>124</v>
      </c>
      <c r="BJ16" s="113" t="s">
        <v>460</v>
      </c>
      <c r="BK16" s="108" t="s">
        <v>124</v>
      </c>
      <c r="BL16" s="113" t="s">
        <v>460</v>
      </c>
      <c r="BM16" s="108" t="s">
        <v>124</v>
      </c>
      <c r="BN16" s="113" t="s">
        <v>460</v>
      </c>
      <c r="BO16" s="108" t="s">
        <v>124</v>
      </c>
      <c r="BP16" s="113" t="s">
        <v>460</v>
      </c>
      <c r="BQ16" s="108" t="s">
        <v>124</v>
      </c>
      <c r="BR16" s="113" t="s">
        <v>460</v>
      </c>
      <c r="BS16" s="108" t="s">
        <v>124</v>
      </c>
      <c r="BT16" s="113" t="s">
        <v>460</v>
      </c>
      <c r="BU16" s="108" t="s">
        <v>123</v>
      </c>
      <c r="BV16" s="290"/>
      <c r="BW16" s="108" t="s">
        <v>123</v>
      </c>
      <c r="BX16" s="290"/>
    </row>
    <row r="17" spans="1:76" ht="12.75" hidden="1" customHeight="1" x14ac:dyDescent="0.2">
      <c r="A17" s="183">
        <v>4.5999999999999996</v>
      </c>
      <c r="B17" s="213" t="s">
        <v>465</v>
      </c>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c r="BI17" s="214"/>
      <c r="BJ17" s="214"/>
      <c r="BK17" s="214"/>
      <c r="BL17" s="214"/>
      <c r="BM17" s="214"/>
      <c r="BN17" s="214"/>
      <c r="BO17" s="214"/>
      <c r="BP17" s="214"/>
      <c r="BQ17" s="214"/>
      <c r="BR17" s="214"/>
      <c r="BS17" s="214"/>
      <c r="BT17" s="214"/>
      <c r="BU17" s="214"/>
      <c r="BV17" s="214"/>
      <c r="BW17" s="214"/>
      <c r="BX17" s="214"/>
    </row>
    <row r="18" spans="1:76" ht="12.75" hidden="1" customHeight="1" x14ac:dyDescent="0.2">
      <c r="A18" s="183" t="s">
        <v>466</v>
      </c>
      <c r="B18" s="215" t="s">
        <v>122</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16"/>
      <c r="BP18" s="216"/>
      <c r="BQ18" s="216"/>
      <c r="BR18" s="216"/>
      <c r="BS18" s="216"/>
      <c r="BT18" s="216"/>
      <c r="BU18" s="216"/>
      <c r="BV18" s="216"/>
      <c r="BW18" s="216"/>
      <c r="BX18" s="216"/>
    </row>
    <row r="19" spans="1:76" ht="63.75" hidden="1" customHeight="1" x14ac:dyDescent="0.2">
      <c r="A19" s="183"/>
      <c r="B19" s="217" t="s">
        <v>467</v>
      </c>
      <c r="C19" s="108" t="s">
        <v>468</v>
      </c>
      <c r="D19" s="113">
        <f>[4]PFM!D8</f>
        <v>5623338073.8538179</v>
      </c>
      <c r="E19" s="113" t="s">
        <v>469</v>
      </c>
      <c r="F19" s="114">
        <f>[4]PFM!F8</f>
        <v>16831728694.758698</v>
      </c>
      <c r="G19" s="108" t="s">
        <v>470</v>
      </c>
      <c r="H19" s="113">
        <f>[4]PFM!H8</f>
        <v>6692530559.6800117</v>
      </c>
      <c r="I19" s="108" t="s">
        <v>471</v>
      </c>
      <c r="J19" s="113">
        <f>[4]PFM!J8</f>
        <v>5783802580.2775249</v>
      </c>
      <c r="K19" s="108" t="s">
        <v>472</v>
      </c>
      <c r="L19" s="113">
        <f>+[4]PFM!L8</f>
        <v>4821786730.7590313</v>
      </c>
      <c r="M19" s="108" t="s">
        <v>468</v>
      </c>
      <c r="N19" s="113" t="e">
        <f>[4]PFM!N8</f>
        <v>#REF!</v>
      </c>
      <c r="O19" s="113" t="s">
        <v>469</v>
      </c>
      <c r="P19" s="114" t="e">
        <f>[4]PFM!P8</f>
        <v>#REF!</v>
      </c>
      <c r="Q19" s="108" t="s">
        <v>470</v>
      </c>
      <c r="R19" s="113" t="e">
        <f>[4]PFM!R8</f>
        <v>#REF!</v>
      </c>
      <c r="S19" s="108" t="s">
        <v>471</v>
      </c>
      <c r="T19" s="113" t="e">
        <f>[4]PFM!T8</f>
        <v>#REF!</v>
      </c>
      <c r="U19" s="108" t="s">
        <v>472</v>
      </c>
      <c r="V19" s="113" t="e">
        <f>+[4]PFM!V8</f>
        <v>#REF!</v>
      </c>
      <c r="W19" s="108" t="s">
        <v>468</v>
      </c>
      <c r="X19" s="113" t="e">
        <f>[4]PFM!X8</f>
        <v>#REF!</v>
      </c>
      <c r="Y19" s="113" t="s">
        <v>469</v>
      </c>
      <c r="Z19" s="114" t="e">
        <f>[4]PFM!Z8</f>
        <v>#REF!</v>
      </c>
      <c r="AA19" s="108" t="s">
        <v>470</v>
      </c>
      <c r="AB19" s="113" t="e">
        <f>[4]PFM!AB8</f>
        <v>#REF!</v>
      </c>
      <c r="AC19" s="108" t="s">
        <v>471</v>
      </c>
      <c r="AD19" s="113" t="e">
        <f>[4]PFM!AD8</f>
        <v>#REF!</v>
      </c>
      <c r="AE19" s="108" t="s">
        <v>472</v>
      </c>
      <c r="AF19" s="113" t="e">
        <f>+[4]PFM!AF8</f>
        <v>#REF!</v>
      </c>
      <c r="AG19" s="108" t="s">
        <v>468</v>
      </c>
      <c r="AH19" s="113" t="e">
        <f>[4]PFM!AH8</f>
        <v>#REF!</v>
      </c>
      <c r="AI19" s="113" t="s">
        <v>469</v>
      </c>
      <c r="AJ19" s="114" t="e">
        <f>[4]PFM!AJ8</f>
        <v>#REF!</v>
      </c>
      <c r="AK19" s="108" t="s">
        <v>470</v>
      </c>
      <c r="AL19" s="113" t="e">
        <f>[4]PFM!AL8</f>
        <v>#REF!</v>
      </c>
      <c r="AM19" s="108" t="s">
        <v>471</v>
      </c>
      <c r="AN19" s="113" t="e">
        <f>[4]PFM!AN8</f>
        <v>#REF!</v>
      </c>
      <c r="AO19" s="108" t="s">
        <v>472</v>
      </c>
      <c r="AP19" s="113" t="e">
        <f>+[4]PFM!AP8</f>
        <v>#REF!</v>
      </c>
      <c r="AQ19" s="108" t="s">
        <v>468</v>
      </c>
      <c r="AR19" s="113" t="e">
        <f>[4]PFM!AR8</f>
        <v>#REF!</v>
      </c>
      <c r="AS19" s="113" t="s">
        <v>469</v>
      </c>
      <c r="AT19" s="114" t="e">
        <f>[4]PFM!AT8</f>
        <v>#REF!</v>
      </c>
      <c r="AU19" s="108" t="s">
        <v>470</v>
      </c>
      <c r="AV19" s="113" t="e">
        <f>[4]PFM!AV8</f>
        <v>#REF!</v>
      </c>
      <c r="AW19" s="108" t="s">
        <v>471</v>
      </c>
      <c r="AX19" s="113" t="e">
        <f>[4]PFM!AX8</f>
        <v>#REF!</v>
      </c>
      <c r="AY19" s="108" t="s">
        <v>472</v>
      </c>
      <c r="AZ19" s="113" t="e">
        <f>+[4]PFM!AZ8</f>
        <v>#REF!</v>
      </c>
      <c r="BA19" s="108" t="s">
        <v>472</v>
      </c>
      <c r="BB19" s="113" t="e">
        <f>+[4]PFM!BB8</f>
        <v>#REF!</v>
      </c>
      <c r="BC19" s="108" t="s">
        <v>472</v>
      </c>
      <c r="BD19" s="113" t="e">
        <f>+[4]PFM!BD8</f>
        <v>#REF!</v>
      </c>
      <c r="BE19" s="108" t="s">
        <v>472</v>
      </c>
      <c r="BF19" s="113" t="e">
        <f>+[4]PFM!BF8</f>
        <v>#REF!</v>
      </c>
      <c r="BG19" s="108" t="s">
        <v>472</v>
      </c>
      <c r="BH19" s="113" t="e">
        <f>+[4]PFM!BH8</f>
        <v>#REF!</v>
      </c>
      <c r="BI19" s="108" t="s">
        <v>472</v>
      </c>
      <c r="BJ19" s="113" t="e">
        <f>+[4]PFM!BJ8</f>
        <v>#REF!</v>
      </c>
      <c r="BK19" s="108" t="s">
        <v>472</v>
      </c>
      <c r="BL19" s="113" t="e">
        <f>+[4]PFM!BL8</f>
        <v>#REF!</v>
      </c>
      <c r="BM19" s="108" t="s">
        <v>472</v>
      </c>
      <c r="BN19" s="113" t="e">
        <f>+[4]PFM!BN8</f>
        <v>#REF!</v>
      </c>
      <c r="BO19" s="108" t="s">
        <v>472</v>
      </c>
      <c r="BP19" s="113" t="e">
        <f>+[4]PFM!BP8</f>
        <v>#REF!</v>
      </c>
      <c r="BQ19" s="108" t="s">
        <v>472</v>
      </c>
      <c r="BR19" s="113" t="e">
        <f>+[4]PFM!BR8</f>
        <v>#REF!</v>
      </c>
      <c r="BS19" s="108" t="s">
        <v>472</v>
      </c>
      <c r="BT19" s="113" t="e">
        <f>+[4]PFM!BT8</f>
        <v>#REF!</v>
      </c>
      <c r="BU19" s="108" t="s">
        <v>472</v>
      </c>
      <c r="BV19" s="113" t="e">
        <f>+[4]PFM!BV8</f>
        <v>#REF!</v>
      </c>
      <c r="BW19" s="108" t="s">
        <v>472</v>
      </c>
      <c r="BX19" s="113" t="e">
        <f>+[4]PFM!BX8</f>
        <v>#REF!</v>
      </c>
    </row>
    <row r="20" spans="1:76" ht="63.75" hidden="1" customHeight="1" x14ac:dyDescent="0.2">
      <c r="A20" s="183"/>
      <c r="B20" s="211" t="s">
        <v>473</v>
      </c>
      <c r="C20" s="218" t="str">
        <f>C19</f>
        <v>SI, FOLIOS 60-78</v>
      </c>
      <c r="D20" s="113">
        <f>[4]PFM!D9</f>
        <v>790393302.73645663</v>
      </c>
      <c r="E20" s="113" t="str">
        <f>E19</f>
        <v>SI, FOLIOS 229-259</v>
      </c>
      <c r="F20" s="114">
        <f>[4]PFM!F9</f>
        <v>1734504989.2279019</v>
      </c>
      <c r="G20" s="108" t="str">
        <f>G19</f>
        <v>SI, FOLIOS 94-109</v>
      </c>
      <c r="H20" s="113">
        <f>[4]PFM!H9</f>
        <v>849976967.36593485</v>
      </c>
      <c r="I20" s="108" t="str">
        <f>I19</f>
        <v>SI, FOLIOS 102-134</v>
      </c>
      <c r="J20" s="113">
        <f>[4]PFM!J9</f>
        <v>826257511.46821785</v>
      </c>
      <c r="K20" s="108" t="str">
        <f>K19</f>
        <v xml:space="preserve">FOLIOS 165-261. ACTA DE LIQUIDACIÓN CTTO No. 3 INCOMPLETA </v>
      </c>
      <c r="L20" s="113">
        <f>+[4]PFM!L9</f>
        <v>807939412.87260425</v>
      </c>
      <c r="M20" s="218" t="str">
        <f>M19</f>
        <v>SI, FOLIOS 60-78</v>
      </c>
      <c r="N20" s="113" t="e">
        <f>[4]PFM!N9</f>
        <v>#REF!</v>
      </c>
      <c r="O20" s="113" t="str">
        <f>O19</f>
        <v>SI, FOLIOS 229-259</v>
      </c>
      <c r="P20" s="114" t="e">
        <f>[4]PFM!P9</f>
        <v>#REF!</v>
      </c>
      <c r="Q20" s="108" t="str">
        <f>Q19</f>
        <v>SI, FOLIOS 94-109</v>
      </c>
      <c r="R20" s="113" t="e">
        <f>[4]PFM!R9</f>
        <v>#REF!</v>
      </c>
      <c r="S20" s="108" t="str">
        <f>S19</f>
        <v>SI, FOLIOS 102-134</v>
      </c>
      <c r="T20" s="113" t="e">
        <f>[4]PFM!T9</f>
        <v>#REF!</v>
      </c>
      <c r="U20" s="108" t="str">
        <f>U19</f>
        <v xml:space="preserve">FOLIOS 165-261. ACTA DE LIQUIDACIÓN CTTO No. 3 INCOMPLETA </v>
      </c>
      <c r="V20" s="113" t="e">
        <f>+[4]PFM!V9</f>
        <v>#REF!</v>
      </c>
      <c r="W20" s="218" t="str">
        <f>W19</f>
        <v>SI, FOLIOS 60-78</v>
      </c>
      <c r="X20" s="113" t="e">
        <f>[4]PFM!X9</f>
        <v>#REF!</v>
      </c>
      <c r="Y20" s="113" t="str">
        <f>Y19</f>
        <v>SI, FOLIOS 229-259</v>
      </c>
      <c r="Z20" s="114" t="e">
        <f>[4]PFM!Z9</f>
        <v>#REF!</v>
      </c>
      <c r="AA20" s="108" t="str">
        <f>AA19</f>
        <v>SI, FOLIOS 94-109</v>
      </c>
      <c r="AB20" s="113" t="e">
        <f>[4]PFM!AB9</f>
        <v>#REF!</v>
      </c>
      <c r="AC20" s="108" t="str">
        <f>AC19</f>
        <v>SI, FOLIOS 102-134</v>
      </c>
      <c r="AD20" s="113" t="e">
        <f>[4]PFM!AD9</f>
        <v>#REF!</v>
      </c>
      <c r="AE20" s="108" t="str">
        <f>AE19</f>
        <v xml:space="preserve">FOLIOS 165-261. ACTA DE LIQUIDACIÓN CTTO No. 3 INCOMPLETA </v>
      </c>
      <c r="AF20" s="113" t="e">
        <f>+[4]PFM!AF9</f>
        <v>#REF!</v>
      </c>
      <c r="AG20" s="218" t="str">
        <f>AG19</f>
        <v>SI, FOLIOS 60-78</v>
      </c>
      <c r="AH20" s="113" t="e">
        <f>[4]PFM!AH9</f>
        <v>#REF!</v>
      </c>
      <c r="AI20" s="113" t="str">
        <f>AI19</f>
        <v>SI, FOLIOS 229-259</v>
      </c>
      <c r="AJ20" s="114" t="e">
        <f>[4]PFM!AJ9</f>
        <v>#REF!</v>
      </c>
      <c r="AK20" s="108" t="str">
        <f>AK19</f>
        <v>SI, FOLIOS 94-109</v>
      </c>
      <c r="AL20" s="113" t="e">
        <f>[4]PFM!AL9</f>
        <v>#REF!</v>
      </c>
      <c r="AM20" s="108" t="str">
        <f>AM19</f>
        <v>SI, FOLIOS 102-134</v>
      </c>
      <c r="AN20" s="113" t="e">
        <f>[4]PFM!AN9</f>
        <v>#REF!</v>
      </c>
      <c r="AO20" s="108" t="str">
        <f>AO19</f>
        <v xml:space="preserve">FOLIOS 165-261. ACTA DE LIQUIDACIÓN CTTO No. 3 INCOMPLETA </v>
      </c>
      <c r="AP20" s="113" t="e">
        <f>+[4]PFM!AP9</f>
        <v>#REF!</v>
      </c>
      <c r="AQ20" s="218" t="str">
        <f>AQ19</f>
        <v>SI, FOLIOS 60-78</v>
      </c>
      <c r="AR20" s="113" t="e">
        <f>[4]PFM!AR9</f>
        <v>#REF!</v>
      </c>
      <c r="AS20" s="113" t="str">
        <f>AS19</f>
        <v>SI, FOLIOS 229-259</v>
      </c>
      <c r="AT20" s="114" t="e">
        <f>[4]PFM!AT9</f>
        <v>#REF!</v>
      </c>
      <c r="AU20" s="108" t="str">
        <f>AU19</f>
        <v>SI, FOLIOS 94-109</v>
      </c>
      <c r="AV20" s="113" t="e">
        <f>[4]PFM!AV9</f>
        <v>#REF!</v>
      </c>
      <c r="AW20" s="108" t="str">
        <f>AW19</f>
        <v>SI, FOLIOS 102-134</v>
      </c>
      <c r="AX20" s="113" t="e">
        <f>[4]PFM!AX9</f>
        <v>#REF!</v>
      </c>
      <c r="AY20" s="108" t="str">
        <f>AY19</f>
        <v xml:space="preserve">FOLIOS 165-261. ACTA DE LIQUIDACIÓN CTTO No. 3 INCOMPLETA </v>
      </c>
      <c r="AZ20" s="113" t="e">
        <f>+[4]PFM!AZ9</f>
        <v>#REF!</v>
      </c>
      <c r="BA20" s="108" t="str">
        <f>BA19</f>
        <v xml:space="preserve">FOLIOS 165-261. ACTA DE LIQUIDACIÓN CTTO No. 3 INCOMPLETA </v>
      </c>
      <c r="BB20" s="113" t="e">
        <f>+[4]PFM!BB9</f>
        <v>#REF!</v>
      </c>
      <c r="BC20" s="108" t="str">
        <f>BC19</f>
        <v xml:space="preserve">FOLIOS 165-261. ACTA DE LIQUIDACIÓN CTTO No. 3 INCOMPLETA </v>
      </c>
      <c r="BD20" s="113" t="e">
        <f>+[4]PFM!BD9</f>
        <v>#REF!</v>
      </c>
      <c r="BE20" s="108" t="str">
        <f>BE19</f>
        <v xml:space="preserve">FOLIOS 165-261. ACTA DE LIQUIDACIÓN CTTO No. 3 INCOMPLETA </v>
      </c>
      <c r="BF20" s="113" t="e">
        <f>+[4]PFM!BF9</f>
        <v>#REF!</v>
      </c>
      <c r="BG20" s="108" t="str">
        <f>BG19</f>
        <v xml:space="preserve">FOLIOS 165-261. ACTA DE LIQUIDACIÓN CTTO No. 3 INCOMPLETA </v>
      </c>
      <c r="BH20" s="113" t="e">
        <f>+[4]PFM!BH9</f>
        <v>#REF!</v>
      </c>
      <c r="BI20" s="108" t="str">
        <f>BI19</f>
        <v xml:space="preserve">FOLIOS 165-261. ACTA DE LIQUIDACIÓN CTTO No. 3 INCOMPLETA </v>
      </c>
      <c r="BJ20" s="113" t="e">
        <f>+[4]PFM!BJ9</f>
        <v>#REF!</v>
      </c>
      <c r="BK20" s="108" t="str">
        <f>BK19</f>
        <v xml:space="preserve">FOLIOS 165-261. ACTA DE LIQUIDACIÓN CTTO No. 3 INCOMPLETA </v>
      </c>
      <c r="BL20" s="113" t="e">
        <f>+[4]PFM!BL9</f>
        <v>#REF!</v>
      </c>
      <c r="BM20" s="108" t="str">
        <f>BM19</f>
        <v xml:space="preserve">FOLIOS 165-261. ACTA DE LIQUIDACIÓN CTTO No. 3 INCOMPLETA </v>
      </c>
      <c r="BN20" s="113" t="e">
        <f>+[4]PFM!BN9</f>
        <v>#REF!</v>
      </c>
      <c r="BO20" s="108" t="str">
        <f>BO19</f>
        <v xml:space="preserve">FOLIOS 165-261. ACTA DE LIQUIDACIÓN CTTO No. 3 INCOMPLETA </v>
      </c>
      <c r="BP20" s="113" t="e">
        <f>+[4]PFM!BP9</f>
        <v>#REF!</v>
      </c>
      <c r="BQ20" s="108" t="str">
        <f>BQ19</f>
        <v xml:space="preserve">FOLIOS 165-261. ACTA DE LIQUIDACIÓN CTTO No. 3 INCOMPLETA </v>
      </c>
      <c r="BR20" s="113" t="e">
        <f>+[4]PFM!BR9</f>
        <v>#REF!</v>
      </c>
      <c r="BS20" s="108" t="str">
        <f>BS19</f>
        <v xml:space="preserve">FOLIOS 165-261. ACTA DE LIQUIDACIÓN CTTO No. 3 INCOMPLETA </v>
      </c>
      <c r="BT20" s="113" t="e">
        <f>+[4]PFM!BT9</f>
        <v>#REF!</v>
      </c>
      <c r="BU20" s="108" t="str">
        <f>BU19</f>
        <v xml:space="preserve">FOLIOS 165-261. ACTA DE LIQUIDACIÓN CTTO No. 3 INCOMPLETA </v>
      </c>
      <c r="BV20" s="113" t="e">
        <f>+[4]PFM!BV9</f>
        <v>#REF!</v>
      </c>
      <c r="BW20" s="108" t="str">
        <f>BW19</f>
        <v xml:space="preserve">FOLIOS 165-261. ACTA DE LIQUIDACIÓN CTTO No. 3 INCOMPLETA </v>
      </c>
      <c r="BX20" s="113" t="e">
        <f>+[4]PFM!BX9</f>
        <v>#REF!</v>
      </c>
    </row>
    <row r="21" spans="1:76" ht="27" hidden="1" customHeight="1" x14ac:dyDescent="0.2">
      <c r="A21" s="183"/>
      <c r="B21" s="219" t="s">
        <v>474</v>
      </c>
      <c r="C21" s="107" t="s">
        <v>125</v>
      </c>
      <c r="D21" s="107" t="s">
        <v>125</v>
      </c>
      <c r="E21" s="113" t="str">
        <f t="shared" ref="E21:E22" si="0">E20</f>
        <v>SI, FOLIOS 229-259</v>
      </c>
      <c r="F21" s="107" t="s">
        <v>120</v>
      </c>
      <c r="G21" s="107" t="s">
        <v>125</v>
      </c>
      <c r="H21" s="107" t="s">
        <v>125</v>
      </c>
      <c r="I21" s="107" t="s">
        <v>125</v>
      </c>
      <c r="J21" s="107" t="s">
        <v>125</v>
      </c>
      <c r="K21" s="107" t="s">
        <v>125</v>
      </c>
      <c r="L21" s="107" t="s">
        <v>125</v>
      </c>
      <c r="M21" s="107" t="s">
        <v>125</v>
      </c>
      <c r="N21" s="107" t="s">
        <v>125</v>
      </c>
      <c r="O21" s="113" t="str">
        <f t="shared" ref="O21:O22" si="1">O20</f>
        <v>SI, FOLIOS 229-259</v>
      </c>
      <c r="P21" s="107" t="s">
        <v>120</v>
      </c>
      <c r="Q21" s="107" t="s">
        <v>125</v>
      </c>
      <c r="R21" s="107" t="s">
        <v>125</v>
      </c>
      <c r="S21" s="107" t="s">
        <v>125</v>
      </c>
      <c r="T21" s="107" t="s">
        <v>125</v>
      </c>
      <c r="U21" s="107" t="s">
        <v>125</v>
      </c>
      <c r="V21" s="107" t="s">
        <v>125</v>
      </c>
      <c r="W21" s="107" t="s">
        <v>125</v>
      </c>
      <c r="X21" s="107" t="s">
        <v>125</v>
      </c>
      <c r="Y21" s="113" t="str">
        <f t="shared" ref="Y21:Y22" si="2">Y20</f>
        <v>SI, FOLIOS 229-259</v>
      </c>
      <c r="Z21" s="107" t="s">
        <v>120</v>
      </c>
      <c r="AA21" s="107" t="s">
        <v>125</v>
      </c>
      <c r="AB21" s="107" t="s">
        <v>125</v>
      </c>
      <c r="AC21" s="107" t="s">
        <v>125</v>
      </c>
      <c r="AD21" s="107" t="s">
        <v>125</v>
      </c>
      <c r="AE21" s="107" t="s">
        <v>125</v>
      </c>
      <c r="AF21" s="107" t="s">
        <v>125</v>
      </c>
      <c r="AG21" s="107" t="s">
        <v>125</v>
      </c>
      <c r="AH21" s="107" t="s">
        <v>125</v>
      </c>
      <c r="AI21" s="113" t="str">
        <f t="shared" ref="AI21:AI22" si="3">AI20</f>
        <v>SI, FOLIOS 229-259</v>
      </c>
      <c r="AJ21" s="107" t="s">
        <v>120</v>
      </c>
      <c r="AK21" s="107" t="s">
        <v>125</v>
      </c>
      <c r="AL21" s="107" t="s">
        <v>125</v>
      </c>
      <c r="AM21" s="107" t="s">
        <v>125</v>
      </c>
      <c r="AN21" s="107" t="s">
        <v>125</v>
      </c>
      <c r="AO21" s="107" t="s">
        <v>125</v>
      </c>
      <c r="AP21" s="107" t="s">
        <v>125</v>
      </c>
      <c r="AQ21" s="107" t="s">
        <v>125</v>
      </c>
      <c r="AR21" s="107" t="s">
        <v>125</v>
      </c>
      <c r="AS21" s="113" t="str">
        <f t="shared" ref="AS21:AS22" si="4">AS20</f>
        <v>SI, FOLIOS 229-259</v>
      </c>
      <c r="AT21" s="107" t="s">
        <v>120</v>
      </c>
      <c r="AU21" s="107" t="s">
        <v>125</v>
      </c>
      <c r="AV21" s="107" t="s">
        <v>125</v>
      </c>
      <c r="AW21" s="107" t="s">
        <v>125</v>
      </c>
      <c r="AX21" s="107" t="s">
        <v>125</v>
      </c>
      <c r="AY21" s="107" t="s">
        <v>125</v>
      </c>
      <c r="AZ21" s="107" t="s">
        <v>125</v>
      </c>
      <c r="BA21" s="107" t="s">
        <v>125</v>
      </c>
      <c r="BB21" s="107" t="s">
        <v>125</v>
      </c>
      <c r="BC21" s="107" t="s">
        <v>125</v>
      </c>
      <c r="BD21" s="107" t="s">
        <v>125</v>
      </c>
      <c r="BE21" s="107" t="s">
        <v>125</v>
      </c>
      <c r="BF21" s="107" t="s">
        <v>125</v>
      </c>
      <c r="BG21" s="107" t="s">
        <v>125</v>
      </c>
      <c r="BH21" s="107" t="s">
        <v>125</v>
      </c>
      <c r="BI21" s="107" t="s">
        <v>125</v>
      </c>
      <c r="BJ21" s="107" t="s">
        <v>125</v>
      </c>
      <c r="BK21" s="107" t="s">
        <v>125</v>
      </c>
      <c r="BL21" s="107" t="s">
        <v>125</v>
      </c>
      <c r="BM21" s="107" t="s">
        <v>125</v>
      </c>
      <c r="BN21" s="107" t="s">
        <v>125</v>
      </c>
      <c r="BO21" s="107" t="s">
        <v>125</v>
      </c>
      <c r="BP21" s="107" t="s">
        <v>125</v>
      </c>
      <c r="BQ21" s="107" t="s">
        <v>125</v>
      </c>
      <c r="BR21" s="107" t="s">
        <v>125</v>
      </c>
      <c r="BS21" s="107" t="s">
        <v>125</v>
      </c>
      <c r="BT21" s="107" t="s">
        <v>125</v>
      </c>
      <c r="BU21" s="107" t="s">
        <v>125</v>
      </c>
      <c r="BV21" s="107" t="s">
        <v>125</v>
      </c>
      <c r="BW21" s="107" t="s">
        <v>125</v>
      </c>
      <c r="BX21" s="107" t="s">
        <v>125</v>
      </c>
    </row>
    <row r="22" spans="1:76" ht="51" hidden="1" customHeight="1" x14ac:dyDescent="0.2">
      <c r="A22" s="183"/>
      <c r="B22" s="219" t="s">
        <v>475</v>
      </c>
      <c r="C22" s="218" t="str">
        <f>C21</f>
        <v>N/A</v>
      </c>
      <c r="D22" s="107" t="s">
        <v>125</v>
      </c>
      <c r="E22" s="113" t="str">
        <f t="shared" si="0"/>
        <v>SI, FOLIOS 229-259</v>
      </c>
      <c r="F22" s="107" t="s">
        <v>120</v>
      </c>
      <c r="G22" s="107" t="s">
        <v>125</v>
      </c>
      <c r="H22" s="107" t="s">
        <v>125</v>
      </c>
      <c r="I22" s="107" t="s">
        <v>125</v>
      </c>
      <c r="J22" s="107" t="s">
        <v>125</v>
      </c>
      <c r="K22" s="107" t="s">
        <v>125</v>
      </c>
      <c r="L22" s="107" t="s">
        <v>125</v>
      </c>
      <c r="M22" s="218" t="str">
        <f>M21</f>
        <v>N/A</v>
      </c>
      <c r="N22" s="107" t="s">
        <v>125</v>
      </c>
      <c r="O22" s="113" t="str">
        <f t="shared" si="1"/>
        <v>SI, FOLIOS 229-259</v>
      </c>
      <c r="P22" s="107" t="s">
        <v>120</v>
      </c>
      <c r="Q22" s="107" t="s">
        <v>125</v>
      </c>
      <c r="R22" s="107" t="s">
        <v>125</v>
      </c>
      <c r="S22" s="107" t="s">
        <v>125</v>
      </c>
      <c r="T22" s="107" t="s">
        <v>125</v>
      </c>
      <c r="U22" s="107" t="s">
        <v>125</v>
      </c>
      <c r="V22" s="107" t="s">
        <v>125</v>
      </c>
      <c r="W22" s="218" t="str">
        <f>W21</f>
        <v>N/A</v>
      </c>
      <c r="X22" s="107" t="s">
        <v>125</v>
      </c>
      <c r="Y22" s="113" t="str">
        <f t="shared" si="2"/>
        <v>SI, FOLIOS 229-259</v>
      </c>
      <c r="Z22" s="107" t="s">
        <v>120</v>
      </c>
      <c r="AA22" s="107" t="s">
        <v>125</v>
      </c>
      <c r="AB22" s="107" t="s">
        <v>125</v>
      </c>
      <c r="AC22" s="107" t="s">
        <v>125</v>
      </c>
      <c r="AD22" s="107" t="s">
        <v>125</v>
      </c>
      <c r="AE22" s="107" t="s">
        <v>125</v>
      </c>
      <c r="AF22" s="107" t="s">
        <v>125</v>
      </c>
      <c r="AG22" s="218" t="str">
        <f>AG21</f>
        <v>N/A</v>
      </c>
      <c r="AH22" s="107" t="s">
        <v>125</v>
      </c>
      <c r="AI22" s="113" t="str">
        <f t="shared" si="3"/>
        <v>SI, FOLIOS 229-259</v>
      </c>
      <c r="AJ22" s="107" t="s">
        <v>120</v>
      </c>
      <c r="AK22" s="107" t="s">
        <v>125</v>
      </c>
      <c r="AL22" s="107" t="s">
        <v>125</v>
      </c>
      <c r="AM22" s="107" t="s">
        <v>125</v>
      </c>
      <c r="AN22" s="107" t="s">
        <v>125</v>
      </c>
      <c r="AO22" s="107" t="s">
        <v>125</v>
      </c>
      <c r="AP22" s="107" t="s">
        <v>125</v>
      </c>
      <c r="AQ22" s="218" t="str">
        <f>AQ21</f>
        <v>N/A</v>
      </c>
      <c r="AR22" s="107" t="s">
        <v>125</v>
      </c>
      <c r="AS22" s="113" t="str">
        <f t="shared" si="4"/>
        <v>SI, FOLIOS 229-259</v>
      </c>
      <c r="AT22" s="107" t="s">
        <v>120</v>
      </c>
      <c r="AU22" s="107" t="s">
        <v>125</v>
      </c>
      <c r="AV22" s="107" t="s">
        <v>125</v>
      </c>
      <c r="AW22" s="107" t="s">
        <v>125</v>
      </c>
      <c r="AX22" s="107" t="s">
        <v>125</v>
      </c>
      <c r="AY22" s="107" t="s">
        <v>125</v>
      </c>
      <c r="AZ22" s="107" t="s">
        <v>125</v>
      </c>
      <c r="BA22" s="107" t="s">
        <v>125</v>
      </c>
      <c r="BB22" s="107" t="s">
        <v>125</v>
      </c>
      <c r="BC22" s="107" t="s">
        <v>125</v>
      </c>
      <c r="BD22" s="107" t="s">
        <v>125</v>
      </c>
      <c r="BE22" s="107" t="s">
        <v>125</v>
      </c>
      <c r="BF22" s="107" t="s">
        <v>125</v>
      </c>
      <c r="BG22" s="107" t="s">
        <v>125</v>
      </c>
      <c r="BH22" s="107" t="s">
        <v>125</v>
      </c>
      <c r="BI22" s="107" t="s">
        <v>125</v>
      </c>
      <c r="BJ22" s="107" t="s">
        <v>125</v>
      </c>
      <c r="BK22" s="107" t="s">
        <v>125</v>
      </c>
      <c r="BL22" s="107" t="s">
        <v>125</v>
      </c>
      <c r="BM22" s="107" t="s">
        <v>125</v>
      </c>
      <c r="BN22" s="107" t="s">
        <v>125</v>
      </c>
      <c r="BO22" s="107" t="s">
        <v>125</v>
      </c>
      <c r="BP22" s="107" t="s">
        <v>125</v>
      </c>
      <c r="BQ22" s="107" t="s">
        <v>125</v>
      </c>
      <c r="BR22" s="107" t="s">
        <v>125</v>
      </c>
      <c r="BS22" s="107" t="s">
        <v>125</v>
      </c>
      <c r="BT22" s="107" t="s">
        <v>125</v>
      </c>
      <c r="BU22" s="107" t="s">
        <v>125</v>
      </c>
      <c r="BV22" s="107" t="s">
        <v>125</v>
      </c>
      <c r="BW22" s="107" t="s">
        <v>125</v>
      </c>
      <c r="BX22" s="107" t="s">
        <v>125</v>
      </c>
    </row>
    <row r="23" spans="1:76" ht="51" hidden="1" customHeight="1" x14ac:dyDescent="0.2">
      <c r="A23" s="183"/>
      <c r="B23" s="219" t="s">
        <v>476</v>
      </c>
      <c r="C23" s="218"/>
      <c r="D23" s="107"/>
      <c r="E23" s="113"/>
      <c r="F23" s="107"/>
      <c r="G23" s="107"/>
      <c r="H23" s="107"/>
      <c r="I23" s="107"/>
      <c r="J23" s="107"/>
      <c r="K23" s="220" t="s">
        <v>477</v>
      </c>
      <c r="L23" s="107"/>
      <c r="M23" s="218"/>
      <c r="N23" s="107"/>
      <c r="O23" s="113"/>
      <c r="P23" s="107"/>
      <c r="Q23" s="107"/>
      <c r="R23" s="107"/>
      <c r="S23" s="107"/>
      <c r="T23" s="107"/>
      <c r="U23" s="220" t="s">
        <v>477</v>
      </c>
      <c r="V23" s="107"/>
      <c r="W23" s="218"/>
      <c r="X23" s="107"/>
      <c r="Y23" s="113"/>
      <c r="Z23" s="107"/>
      <c r="AA23" s="107"/>
      <c r="AB23" s="107"/>
      <c r="AC23" s="107"/>
      <c r="AD23" s="107"/>
      <c r="AE23" s="220" t="s">
        <v>477</v>
      </c>
      <c r="AF23" s="107"/>
      <c r="AG23" s="218"/>
      <c r="AH23" s="107"/>
      <c r="AI23" s="113"/>
      <c r="AJ23" s="107"/>
      <c r="AK23" s="107"/>
      <c r="AL23" s="107"/>
      <c r="AM23" s="107"/>
      <c r="AN23" s="107"/>
      <c r="AO23" s="220" t="s">
        <v>477</v>
      </c>
      <c r="AP23" s="107"/>
      <c r="AQ23" s="218"/>
      <c r="AR23" s="107"/>
      <c r="AS23" s="113"/>
      <c r="AT23" s="107"/>
      <c r="AU23" s="107"/>
      <c r="AV23" s="107"/>
      <c r="AW23" s="107"/>
      <c r="AX23" s="107"/>
      <c r="AY23" s="220" t="s">
        <v>477</v>
      </c>
      <c r="AZ23" s="107"/>
      <c r="BA23" s="220" t="s">
        <v>477</v>
      </c>
      <c r="BB23" s="107"/>
      <c r="BC23" s="220" t="s">
        <v>477</v>
      </c>
      <c r="BD23" s="107"/>
      <c r="BE23" s="220" t="s">
        <v>477</v>
      </c>
      <c r="BF23" s="107"/>
      <c r="BG23" s="220" t="s">
        <v>477</v>
      </c>
      <c r="BH23" s="107"/>
      <c r="BI23" s="220" t="s">
        <v>477</v>
      </c>
      <c r="BJ23" s="107"/>
      <c r="BK23" s="220" t="s">
        <v>477</v>
      </c>
      <c r="BL23" s="107"/>
      <c r="BM23" s="220" t="s">
        <v>477</v>
      </c>
      <c r="BN23" s="107"/>
      <c r="BO23" s="220" t="s">
        <v>477</v>
      </c>
      <c r="BP23" s="107"/>
      <c r="BQ23" s="220" t="s">
        <v>477</v>
      </c>
      <c r="BR23" s="107"/>
      <c r="BS23" s="220" t="s">
        <v>477</v>
      </c>
      <c r="BT23" s="107"/>
      <c r="BU23" s="220" t="s">
        <v>477</v>
      </c>
      <c r="BV23" s="107"/>
      <c r="BW23" s="220" t="s">
        <v>477</v>
      </c>
      <c r="BX23" s="107"/>
    </row>
    <row r="24" spans="1:76" ht="27.75" hidden="1" customHeight="1" x14ac:dyDescent="0.2">
      <c r="A24" s="183">
        <v>4.7</v>
      </c>
      <c r="B24" s="221" t="s">
        <v>478</v>
      </c>
      <c r="C24" s="108" t="s">
        <v>479</v>
      </c>
      <c r="D24" s="108" t="s">
        <v>125</v>
      </c>
      <c r="E24" s="108" t="s">
        <v>480</v>
      </c>
      <c r="F24" s="108" t="s">
        <v>125</v>
      </c>
      <c r="G24" s="222" t="s">
        <v>481</v>
      </c>
      <c r="H24" s="107" t="s">
        <v>125</v>
      </c>
      <c r="I24" s="108" t="s">
        <v>482</v>
      </c>
      <c r="J24" s="108" t="s">
        <v>125</v>
      </c>
      <c r="K24" s="108" t="s">
        <v>483</v>
      </c>
      <c r="L24" s="107" t="s">
        <v>125</v>
      </c>
      <c r="M24" s="108" t="s">
        <v>479</v>
      </c>
      <c r="N24" s="108" t="s">
        <v>125</v>
      </c>
      <c r="O24" s="108" t="s">
        <v>480</v>
      </c>
      <c r="P24" s="108" t="s">
        <v>125</v>
      </c>
      <c r="Q24" s="222" t="s">
        <v>481</v>
      </c>
      <c r="R24" s="107" t="s">
        <v>125</v>
      </c>
      <c r="S24" s="108" t="s">
        <v>482</v>
      </c>
      <c r="T24" s="108" t="s">
        <v>125</v>
      </c>
      <c r="U24" s="108" t="s">
        <v>483</v>
      </c>
      <c r="V24" s="107" t="s">
        <v>125</v>
      </c>
      <c r="W24" s="108" t="s">
        <v>479</v>
      </c>
      <c r="X24" s="108" t="s">
        <v>125</v>
      </c>
      <c r="Y24" s="108" t="s">
        <v>480</v>
      </c>
      <c r="Z24" s="108" t="s">
        <v>125</v>
      </c>
      <c r="AA24" s="222" t="s">
        <v>481</v>
      </c>
      <c r="AB24" s="107" t="s">
        <v>125</v>
      </c>
      <c r="AC24" s="108" t="s">
        <v>482</v>
      </c>
      <c r="AD24" s="108" t="s">
        <v>125</v>
      </c>
      <c r="AE24" s="108" t="s">
        <v>483</v>
      </c>
      <c r="AF24" s="107" t="s">
        <v>125</v>
      </c>
      <c r="AG24" s="108" t="s">
        <v>479</v>
      </c>
      <c r="AH24" s="108" t="s">
        <v>125</v>
      </c>
      <c r="AI24" s="108" t="s">
        <v>480</v>
      </c>
      <c r="AJ24" s="108" t="s">
        <v>125</v>
      </c>
      <c r="AK24" s="222" t="s">
        <v>481</v>
      </c>
      <c r="AL24" s="107" t="s">
        <v>125</v>
      </c>
      <c r="AM24" s="108" t="s">
        <v>482</v>
      </c>
      <c r="AN24" s="108" t="s">
        <v>125</v>
      </c>
      <c r="AO24" s="108" t="s">
        <v>483</v>
      </c>
      <c r="AP24" s="107" t="s">
        <v>125</v>
      </c>
      <c r="AQ24" s="108" t="s">
        <v>479</v>
      </c>
      <c r="AR24" s="108" t="s">
        <v>125</v>
      </c>
      <c r="AS24" s="108" t="s">
        <v>480</v>
      </c>
      <c r="AT24" s="108" t="s">
        <v>125</v>
      </c>
      <c r="AU24" s="222" t="s">
        <v>481</v>
      </c>
      <c r="AV24" s="107" t="s">
        <v>125</v>
      </c>
      <c r="AW24" s="108" t="s">
        <v>482</v>
      </c>
      <c r="AX24" s="108" t="s">
        <v>125</v>
      </c>
      <c r="AY24" s="108" t="s">
        <v>483</v>
      </c>
      <c r="AZ24" s="107" t="s">
        <v>125</v>
      </c>
      <c r="BA24" s="108" t="s">
        <v>483</v>
      </c>
      <c r="BB24" s="107" t="s">
        <v>125</v>
      </c>
      <c r="BC24" s="108" t="s">
        <v>483</v>
      </c>
      <c r="BD24" s="107" t="s">
        <v>125</v>
      </c>
      <c r="BE24" s="108" t="s">
        <v>483</v>
      </c>
      <c r="BF24" s="107" t="s">
        <v>125</v>
      </c>
      <c r="BG24" s="108" t="s">
        <v>483</v>
      </c>
      <c r="BH24" s="107" t="s">
        <v>125</v>
      </c>
      <c r="BI24" s="108" t="s">
        <v>483</v>
      </c>
      <c r="BJ24" s="107" t="s">
        <v>125</v>
      </c>
      <c r="BK24" s="108" t="s">
        <v>483</v>
      </c>
      <c r="BL24" s="107" t="s">
        <v>125</v>
      </c>
      <c r="BM24" s="108" t="s">
        <v>483</v>
      </c>
      <c r="BN24" s="107" t="s">
        <v>125</v>
      </c>
      <c r="BO24" s="108" t="s">
        <v>483</v>
      </c>
      <c r="BP24" s="107" t="s">
        <v>125</v>
      </c>
      <c r="BQ24" s="108" t="s">
        <v>483</v>
      </c>
      <c r="BR24" s="107" t="s">
        <v>125</v>
      </c>
      <c r="BS24" s="108" t="s">
        <v>483</v>
      </c>
      <c r="BT24" s="107" t="s">
        <v>125</v>
      </c>
      <c r="BU24" s="108" t="s">
        <v>483</v>
      </c>
      <c r="BV24" s="107" t="s">
        <v>125</v>
      </c>
      <c r="BW24" s="108" t="s">
        <v>483</v>
      </c>
      <c r="BX24" s="107" t="s">
        <v>125</v>
      </c>
    </row>
    <row r="25" spans="1:76" ht="12.75" hidden="1" customHeight="1" x14ac:dyDescent="0.2">
      <c r="A25" s="183">
        <v>4.8</v>
      </c>
      <c r="B25" s="221" t="s">
        <v>126</v>
      </c>
      <c r="C25" s="223"/>
      <c r="D25" s="223"/>
      <c r="E25" s="223"/>
      <c r="F25" s="223"/>
      <c r="G25" s="223"/>
      <c r="H25" s="223"/>
      <c r="I25" s="223"/>
      <c r="J25" s="223"/>
      <c r="K25" s="222"/>
      <c r="L25" s="223"/>
      <c r="M25" s="223"/>
      <c r="N25" s="223"/>
      <c r="O25" s="223"/>
      <c r="P25" s="223"/>
      <c r="Q25" s="223"/>
      <c r="R25" s="223"/>
      <c r="S25" s="223"/>
      <c r="T25" s="223"/>
      <c r="U25" s="222"/>
      <c r="V25" s="223"/>
      <c r="W25" s="223"/>
      <c r="X25" s="223"/>
      <c r="Y25" s="223"/>
      <c r="Z25" s="223"/>
      <c r="AA25" s="223"/>
      <c r="AB25" s="223"/>
      <c r="AC25" s="223"/>
      <c r="AD25" s="223"/>
      <c r="AE25" s="222"/>
      <c r="AF25" s="223"/>
      <c r="AG25" s="223"/>
      <c r="AH25" s="223"/>
      <c r="AI25" s="223"/>
      <c r="AJ25" s="223"/>
      <c r="AK25" s="223"/>
      <c r="AL25" s="223"/>
      <c r="AM25" s="223"/>
      <c r="AN25" s="223"/>
      <c r="AO25" s="222"/>
      <c r="AP25" s="223"/>
      <c r="AQ25" s="223"/>
      <c r="AR25" s="223"/>
      <c r="AS25" s="223"/>
      <c r="AT25" s="223"/>
      <c r="AU25" s="223"/>
      <c r="AV25" s="223"/>
      <c r="AW25" s="223"/>
      <c r="AX25" s="223"/>
      <c r="AY25" s="222"/>
      <c r="AZ25" s="223"/>
      <c r="BA25" s="222"/>
      <c r="BB25" s="223"/>
      <c r="BC25" s="222"/>
      <c r="BD25" s="223"/>
      <c r="BE25" s="222"/>
      <c r="BF25" s="223"/>
      <c r="BG25" s="222"/>
      <c r="BH25" s="223"/>
      <c r="BI25" s="222"/>
      <c r="BJ25" s="223"/>
      <c r="BK25" s="222"/>
      <c r="BL25" s="223"/>
      <c r="BM25" s="222"/>
      <c r="BN25" s="223"/>
      <c r="BO25" s="222"/>
      <c r="BP25" s="223"/>
      <c r="BQ25" s="222"/>
      <c r="BR25" s="223"/>
      <c r="BS25" s="222"/>
      <c r="BT25" s="223"/>
      <c r="BU25" s="222"/>
      <c r="BV25" s="223"/>
      <c r="BW25" s="222"/>
      <c r="BX25" s="223"/>
    </row>
    <row r="26" spans="1:76" ht="33.75" hidden="1" customHeight="1" x14ac:dyDescent="0.2">
      <c r="A26" s="183"/>
      <c r="B26" s="217" t="s">
        <v>484</v>
      </c>
      <c r="C26" s="108" t="s">
        <v>485</v>
      </c>
      <c r="D26" s="108" t="s">
        <v>125</v>
      </c>
      <c r="E26" s="108" t="s">
        <v>486</v>
      </c>
      <c r="F26" s="224" t="s">
        <v>487</v>
      </c>
      <c r="G26" s="108" t="s">
        <v>488</v>
      </c>
      <c r="H26" s="108" t="s">
        <v>125</v>
      </c>
      <c r="I26" s="108" t="s">
        <v>489</v>
      </c>
      <c r="J26" s="108" t="s">
        <v>125</v>
      </c>
      <c r="K26" s="108" t="s">
        <v>490</v>
      </c>
      <c r="L26" s="108" t="s">
        <v>125</v>
      </c>
      <c r="M26" s="108" t="s">
        <v>485</v>
      </c>
      <c r="N26" s="108" t="s">
        <v>125</v>
      </c>
      <c r="O26" s="108" t="s">
        <v>486</v>
      </c>
      <c r="P26" s="224" t="s">
        <v>487</v>
      </c>
      <c r="Q26" s="108" t="s">
        <v>488</v>
      </c>
      <c r="R26" s="108" t="s">
        <v>125</v>
      </c>
      <c r="S26" s="108" t="s">
        <v>489</v>
      </c>
      <c r="T26" s="108" t="s">
        <v>125</v>
      </c>
      <c r="U26" s="108" t="s">
        <v>490</v>
      </c>
      <c r="V26" s="108" t="s">
        <v>125</v>
      </c>
      <c r="W26" s="108" t="s">
        <v>485</v>
      </c>
      <c r="X26" s="108" t="s">
        <v>125</v>
      </c>
      <c r="Y26" s="108" t="s">
        <v>486</v>
      </c>
      <c r="Z26" s="224" t="s">
        <v>487</v>
      </c>
      <c r="AA26" s="108" t="s">
        <v>488</v>
      </c>
      <c r="AB26" s="108" t="s">
        <v>125</v>
      </c>
      <c r="AC26" s="108" t="s">
        <v>489</v>
      </c>
      <c r="AD26" s="108" t="s">
        <v>125</v>
      </c>
      <c r="AE26" s="108" t="s">
        <v>490</v>
      </c>
      <c r="AF26" s="108" t="s">
        <v>125</v>
      </c>
      <c r="AG26" s="108" t="s">
        <v>485</v>
      </c>
      <c r="AH26" s="108" t="s">
        <v>125</v>
      </c>
      <c r="AI26" s="108" t="s">
        <v>486</v>
      </c>
      <c r="AJ26" s="224" t="s">
        <v>487</v>
      </c>
      <c r="AK26" s="108" t="s">
        <v>488</v>
      </c>
      <c r="AL26" s="108" t="s">
        <v>125</v>
      </c>
      <c r="AM26" s="108" t="s">
        <v>489</v>
      </c>
      <c r="AN26" s="108" t="s">
        <v>125</v>
      </c>
      <c r="AO26" s="108" t="s">
        <v>490</v>
      </c>
      <c r="AP26" s="108" t="s">
        <v>125</v>
      </c>
      <c r="AQ26" s="108" t="s">
        <v>485</v>
      </c>
      <c r="AR26" s="108" t="s">
        <v>125</v>
      </c>
      <c r="AS26" s="108" t="s">
        <v>486</v>
      </c>
      <c r="AT26" s="224" t="s">
        <v>487</v>
      </c>
      <c r="AU26" s="108" t="s">
        <v>488</v>
      </c>
      <c r="AV26" s="108" t="s">
        <v>125</v>
      </c>
      <c r="AW26" s="108" t="s">
        <v>489</v>
      </c>
      <c r="AX26" s="108" t="s">
        <v>125</v>
      </c>
      <c r="AY26" s="108" t="s">
        <v>490</v>
      </c>
      <c r="AZ26" s="108" t="s">
        <v>125</v>
      </c>
      <c r="BA26" s="108" t="s">
        <v>490</v>
      </c>
      <c r="BB26" s="108" t="s">
        <v>125</v>
      </c>
      <c r="BC26" s="108" t="s">
        <v>490</v>
      </c>
      <c r="BD26" s="108" t="s">
        <v>125</v>
      </c>
      <c r="BE26" s="108" t="s">
        <v>490</v>
      </c>
      <c r="BF26" s="108" t="s">
        <v>125</v>
      </c>
      <c r="BG26" s="108" t="s">
        <v>490</v>
      </c>
      <c r="BH26" s="108" t="s">
        <v>125</v>
      </c>
      <c r="BI26" s="108" t="s">
        <v>490</v>
      </c>
      <c r="BJ26" s="108" t="s">
        <v>125</v>
      </c>
      <c r="BK26" s="108" t="s">
        <v>490</v>
      </c>
      <c r="BL26" s="108" t="s">
        <v>125</v>
      </c>
      <c r="BM26" s="108" t="s">
        <v>490</v>
      </c>
      <c r="BN26" s="108" t="s">
        <v>125</v>
      </c>
      <c r="BO26" s="108" t="s">
        <v>490</v>
      </c>
      <c r="BP26" s="108" t="s">
        <v>125</v>
      </c>
      <c r="BQ26" s="108" t="s">
        <v>490</v>
      </c>
      <c r="BR26" s="108" t="s">
        <v>125</v>
      </c>
      <c r="BS26" s="108" t="s">
        <v>490</v>
      </c>
      <c r="BT26" s="108" t="s">
        <v>125</v>
      </c>
      <c r="BU26" s="108" t="s">
        <v>490</v>
      </c>
      <c r="BV26" s="108" t="s">
        <v>125</v>
      </c>
      <c r="BW26" s="108" t="s">
        <v>490</v>
      </c>
      <c r="BX26" s="108" t="s">
        <v>125</v>
      </c>
    </row>
    <row r="27" spans="1:76" ht="33.75" hidden="1" customHeight="1" x14ac:dyDescent="0.2">
      <c r="A27" s="183"/>
      <c r="B27" s="217" t="s">
        <v>491</v>
      </c>
      <c r="C27" s="108" t="s">
        <v>492</v>
      </c>
      <c r="D27" s="224" t="s">
        <v>493</v>
      </c>
      <c r="E27" s="108" t="s">
        <v>494</v>
      </c>
      <c r="F27" s="108" t="s">
        <v>125</v>
      </c>
      <c r="G27" s="108" t="s">
        <v>495</v>
      </c>
      <c r="H27" s="108" t="s">
        <v>125</v>
      </c>
      <c r="I27" s="108" t="s">
        <v>496</v>
      </c>
      <c r="J27" s="108" t="s">
        <v>125</v>
      </c>
      <c r="K27" s="108" t="s">
        <v>497</v>
      </c>
      <c r="L27" s="108" t="s">
        <v>125</v>
      </c>
      <c r="M27" s="108" t="s">
        <v>492</v>
      </c>
      <c r="N27" s="224" t="s">
        <v>493</v>
      </c>
      <c r="O27" s="108" t="s">
        <v>494</v>
      </c>
      <c r="P27" s="108" t="s">
        <v>125</v>
      </c>
      <c r="Q27" s="108" t="s">
        <v>495</v>
      </c>
      <c r="R27" s="108" t="s">
        <v>125</v>
      </c>
      <c r="S27" s="108" t="s">
        <v>496</v>
      </c>
      <c r="T27" s="108" t="s">
        <v>125</v>
      </c>
      <c r="U27" s="108" t="s">
        <v>497</v>
      </c>
      <c r="V27" s="108" t="s">
        <v>125</v>
      </c>
      <c r="W27" s="108" t="s">
        <v>492</v>
      </c>
      <c r="X27" s="224" t="s">
        <v>493</v>
      </c>
      <c r="Y27" s="108" t="s">
        <v>494</v>
      </c>
      <c r="Z27" s="108" t="s">
        <v>125</v>
      </c>
      <c r="AA27" s="108" t="s">
        <v>495</v>
      </c>
      <c r="AB27" s="108" t="s">
        <v>125</v>
      </c>
      <c r="AC27" s="108" t="s">
        <v>496</v>
      </c>
      <c r="AD27" s="108" t="s">
        <v>125</v>
      </c>
      <c r="AE27" s="108" t="s">
        <v>497</v>
      </c>
      <c r="AF27" s="108" t="s">
        <v>125</v>
      </c>
      <c r="AG27" s="108" t="s">
        <v>492</v>
      </c>
      <c r="AH27" s="224" t="s">
        <v>493</v>
      </c>
      <c r="AI27" s="108" t="s">
        <v>494</v>
      </c>
      <c r="AJ27" s="108" t="s">
        <v>125</v>
      </c>
      <c r="AK27" s="108" t="s">
        <v>495</v>
      </c>
      <c r="AL27" s="108" t="s">
        <v>125</v>
      </c>
      <c r="AM27" s="108" t="s">
        <v>496</v>
      </c>
      <c r="AN27" s="108" t="s">
        <v>125</v>
      </c>
      <c r="AO27" s="108" t="s">
        <v>497</v>
      </c>
      <c r="AP27" s="108" t="s">
        <v>125</v>
      </c>
      <c r="AQ27" s="108" t="s">
        <v>492</v>
      </c>
      <c r="AR27" s="224" t="s">
        <v>493</v>
      </c>
      <c r="AS27" s="108" t="s">
        <v>494</v>
      </c>
      <c r="AT27" s="108" t="s">
        <v>125</v>
      </c>
      <c r="AU27" s="108" t="s">
        <v>495</v>
      </c>
      <c r="AV27" s="108" t="s">
        <v>125</v>
      </c>
      <c r="AW27" s="108" t="s">
        <v>496</v>
      </c>
      <c r="AX27" s="108" t="s">
        <v>125</v>
      </c>
      <c r="AY27" s="108" t="s">
        <v>497</v>
      </c>
      <c r="AZ27" s="108" t="s">
        <v>125</v>
      </c>
      <c r="BA27" s="108" t="s">
        <v>497</v>
      </c>
      <c r="BB27" s="108" t="s">
        <v>125</v>
      </c>
      <c r="BC27" s="108" t="s">
        <v>497</v>
      </c>
      <c r="BD27" s="108" t="s">
        <v>125</v>
      </c>
      <c r="BE27" s="108" t="s">
        <v>497</v>
      </c>
      <c r="BF27" s="108" t="s">
        <v>125</v>
      </c>
      <c r="BG27" s="108" t="s">
        <v>497</v>
      </c>
      <c r="BH27" s="108" t="s">
        <v>125</v>
      </c>
      <c r="BI27" s="108" t="s">
        <v>497</v>
      </c>
      <c r="BJ27" s="108" t="s">
        <v>125</v>
      </c>
      <c r="BK27" s="108" t="s">
        <v>497</v>
      </c>
      <c r="BL27" s="108" t="s">
        <v>125</v>
      </c>
      <c r="BM27" s="108" t="s">
        <v>497</v>
      </c>
      <c r="BN27" s="108" t="s">
        <v>125</v>
      </c>
      <c r="BO27" s="108" t="s">
        <v>497</v>
      </c>
      <c r="BP27" s="108" t="s">
        <v>125</v>
      </c>
      <c r="BQ27" s="108" t="s">
        <v>497</v>
      </c>
      <c r="BR27" s="108" t="s">
        <v>125</v>
      </c>
      <c r="BS27" s="108" t="s">
        <v>497</v>
      </c>
      <c r="BT27" s="108" t="s">
        <v>125</v>
      </c>
      <c r="BU27" s="108" t="s">
        <v>497</v>
      </c>
      <c r="BV27" s="108" t="s">
        <v>125</v>
      </c>
      <c r="BW27" s="108" t="s">
        <v>497</v>
      </c>
      <c r="BX27" s="108" t="s">
        <v>125</v>
      </c>
    </row>
    <row r="28" spans="1:76" ht="39" hidden="1" customHeight="1" x14ac:dyDescent="0.2">
      <c r="A28" s="183"/>
      <c r="B28" s="217" t="s">
        <v>498</v>
      </c>
      <c r="C28" s="108" t="s">
        <v>499</v>
      </c>
      <c r="D28" s="108" t="s">
        <v>125</v>
      </c>
      <c r="E28" s="108" t="s">
        <v>500</v>
      </c>
      <c r="F28" s="108" t="s">
        <v>125</v>
      </c>
      <c r="G28" s="108" t="s">
        <v>501</v>
      </c>
      <c r="H28" s="108" t="s">
        <v>125</v>
      </c>
      <c r="I28" s="107" t="s">
        <v>502</v>
      </c>
      <c r="J28" s="108" t="s">
        <v>125</v>
      </c>
      <c r="K28" s="108" t="s">
        <v>503</v>
      </c>
      <c r="L28" s="108" t="s">
        <v>125</v>
      </c>
      <c r="M28" s="108" t="s">
        <v>499</v>
      </c>
      <c r="N28" s="108" t="s">
        <v>125</v>
      </c>
      <c r="O28" s="108" t="s">
        <v>500</v>
      </c>
      <c r="P28" s="108" t="s">
        <v>125</v>
      </c>
      <c r="Q28" s="108" t="s">
        <v>501</v>
      </c>
      <c r="R28" s="108" t="s">
        <v>125</v>
      </c>
      <c r="S28" s="107" t="s">
        <v>502</v>
      </c>
      <c r="T28" s="108" t="s">
        <v>125</v>
      </c>
      <c r="U28" s="108" t="s">
        <v>503</v>
      </c>
      <c r="V28" s="108" t="s">
        <v>125</v>
      </c>
      <c r="W28" s="108" t="s">
        <v>499</v>
      </c>
      <c r="X28" s="108" t="s">
        <v>125</v>
      </c>
      <c r="Y28" s="108" t="s">
        <v>500</v>
      </c>
      <c r="Z28" s="108" t="s">
        <v>125</v>
      </c>
      <c r="AA28" s="108" t="s">
        <v>501</v>
      </c>
      <c r="AB28" s="108" t="s">
        <v>125</v>
      </c>
      <c r="AC28" s="107" t="s">
        <v>502</v>
      </c>
      <c r="AD28" s="108" t="s">
        <v>125</v>
      </c>
      <c r="AE28" s="108" t="s">
        <v>503</v>
      </c>
      <c r="AF28" s="108" t="s">
        <v>125</v>
      </c>
      <c r="AG28" s="108" t="s">
        <v>499</v>
      </c>
      <c r="AH28" s="108" t="s">
        <v>125</v>
      </c>
      <c r="AI28" s="108" t="s">
        <v>500</v>
      </c>
      <c r="AJ28" s="108" t="s">
        <v>125</v>
      </c>
      <c r="AK28" s="108" t="s">
        <v>501</v>
      </c>
      <c r="AL28" s="108" t="s">
        <v>125</v>
      </c>
      <c r="AM28" s="107" t="s">
        <v>502</v>
      </c>
      <c r="AN28" s="108" t="s">
        <v>125</v>
      </c>
      <c r="AO28" s="108" t="s">
        <v>503</v>
      </c>
      <c r="AP28" s="108" t="s">
        <v>125</v>
      </c>
      <c r="AQ28" s="108" t="s">
        <v>499</v>
      </c>
      <c r="AR28" s="108" t="s">
        <v>125</v>
      </c>
      <c r="AS28" s="108" t="s">
        <v>500</v>
      </c>
      <c r="AT28" s="108" t="s">
        <v>125</v>
      </c>
      <c r="AU28" s="108" t="s">
        <v>501</v>
      </c>
      <c r="AV28" s="108" t="s">
        <v>125</v>
      </c>
      <c r="AW28" s="107" t="s">
        <v>502</v>
      </c>
      <c r="AX28" s="108" t="s">
        <v>125</v>
      </c>
      <c r="AY28" s="108" t="s">
        <v>503</v>
      </c>
      <c r="AZ28" s="108" t="s">
        <v>125</v>
      </c>
      <c r="BA28" s="108" t="s">
        <v>503</v>
      </c>
      <c r="BB28" s="108" t="s">
        <v>125</v>
      </c>
      <c r="BC28" s="108" t="s">
        <v>503</v>
      </c>
      <c r="BD28" s="108" t="s">
        <v>125</v>
      </c>
      <c r="BE28" s="108" t="s">
        <v>503</v>
      </c>
      <c r="BF28" s="108" t="s">
        <v>125</v>
      </c>
      <c r="BG28" s="108" t="s">
        <v>503</v>
      </c>
      <c r="BH28" s="108" t="s">
        <v>125</v>
      </c>
      <c r="BI28" s="108" t="s">
        <v>503</v>
      </c>
      <c r="BJ28" s="108" t="s">
        <v>125</v>
      </c>
      <c r="BK28" s="108" t="s">
        <v>503</v>
      </c>
      <c r="BL28" s="108" t="s">
        <v>125</v>
      </c>
      <c r="BM28" s="108" t="s">
        <v>503</v>
      </c>
      <c r="BN28" s="108" t="s">
        <v>125</v>
      </c>
      <c r="BO28" s="108" t="s">
        <v>503</v>
      </c>
      <c r="BP28" s="108" t="s">
        <v>125</v>
      </c>
      <c r="BQ28" s="108" t="s">
        <v>503</v>
      </c>
      <c r="BR28" s="108" t="s">
        <v>125</v>
      </c>
      <c r="BS28" s="108" t="s">
        <v>503</v>
      </c>
      <c r="BT28" s="108" t="s">
        <v>125</v>
      </c>
      <c r="BU28" s="108" t="s">
        <v>503</v>
      </c>
      <c r="BV28" s="108" t="s">
        <v>125</v>
      </c>
      <c r="BW28" s="108" t="s">
        <v>503</v>
      </c>
      <c r="BX28" s="108" t="s">
        <v>125</v>
      </c>
    </row>
    <row r="29" spans="1:76" ht="39" hidden="1" customHeight="1" x14ac:dyDescent="0.2">
      <c r="A29" s="183"/>
      <c r="B29" s="225" t="s">
        <v>504</v>
      </c>
      <c r="C29" s="285" t="s">
        <v>505</v>
      </c>
      <c r="D29" s="286"/>
      <c r="E29" s="285" t="s">
        <v>506</v>
      </c>
      <c r="F29" s="286"/>
      <c r="G29" s="108" t="s">
        <v>507</v>
      </c>
      <c r="H29" s="108" t="s">
        <v>508</v>
      </c>
      <c r="I29" s="108" t="s">
        <v>509</v>
      </c>
      <c r="J29" s="108" t="s">
        <v>510</v>
      </c>
      <c r="K29" s="226" t="s">
        <v>511</v>
      </c>
      <c r="L29" s="108" t="s">
        <v>508</v>
      </c>
      <c r="M29" s="285" t="s">
        <v>505</v>
      </c>
      <c r="N29" s="286"/>
      <c r="O29" s="285" t="s">
        <v>506</v>
      </c>
      <c r="P29" s="286"/>
      <c r="Q29" s="108" t="s">
        <v>507</v>
      </c>
      <c r="R29" s="108" t="s">
        <v>508</v>
      </c>
      <c r="S29" s="108" t="s">
        <v>509</v>
      </c>
      <c r="T29" s="108" t="s">
        <v>510</v>
      </c>
      <c r="U29" s="226" t="s">
        <v>511</v>
      </c>
      <c r="V29" s="108" t="s">
        <v>508</v>
      </c>
      <c r="W29" s="285" t="s">
        <v>505</v>
      </c>
      <c r="X29" s="286"/>
      <c r="Y29" s="285" t="s">
        <v>506</v>
      </c>
      <c r="Z29" s="286"/>
      <c r="AA29" s="108" t="s">
        <v>507</v>
      </c>
      <c r="AB29" s="108" t="s">
        <v>508</v>
      </c>
      <c r="AC29" s="108" t="s">
        <v>509</v>
      </c>
      <c r="AD29" s="108" t="s">
        <v>510</v>
      </c>
      <c r="AE29" s="226" t="s">
        <v>511</v>
      </c>
      <c r="AF29" s="108" t="s">
        <v>508</v>
      </c>
      <c r="AG29" s="285" t="s">
        <v>505</v>
      </c>
      <c r="AH29" s="286"/>
      <c r="AI29" s="285" t="s">
        <v>506</v>
      </c>
      <c r="AJ29" s="286"/>
      <c r="AK29" s="108" t="s">
        <v>507</v>
      </c>
      <c r="AL29" s="108" t="s">
        <v>508</v>
      </c>
      <c r="AM29" s="108" t="s">
        <v>509</v>
      </c>
      <c r="AN29" s="108" t="s">
        <v>510</v>
      </c>
      <c r="AO29" s="226" t="s">
        <v>511</v>
      </c>
      <c r="AP29" s="108" t="s">
        <v>508</v>
      </c>
      <c r="AQ29" s="285" t="s">
        <v>505</v>
      </c>
      <c r="AR29" s="286"/>
      <c r="AS29" s="285" t="s">
        <v>506</v>
      </c>
      <c r="AT29" s="286"/>
      <c r="AU29" s="108" t="s">
        <v>507</v>
      </c>
      <c r="AV29" s="108" t="s">
        <v>508</v>
      </c>
      <c r="AW29" s="108" t="s">
        <v>509</v>
      </c>
      <c r="AX29" s="108" t="s">
        <v>510</v>
      </c>
      <c r="AY29" s="226" t="s">
        <v>511</v>
      </c>
      <c r="AZ29" s="108" t="s">
        <v>508</v>
      </c>
      <c r="BA29" s="226" t="s">
        <v>511</v>
      </c>
      <c r="BB29" s="108" t="s">
        <v>508</v>
      </c>
      <c r="BC29" s="226" t="s">
        <v>511</v>
      </c>
      <c r="BD29" s="108" t="s">
        <v>508</v>
      </c>
      <c r="BE29" s="226" t="s">
        <v>511</v>
      </c>
      <c r="BF29" s="108" t="s">
        <v>508</v>
      </c>
      <c r="BG29" s="226" t="s">
        <v>511</v>
      </c>
      <c r="BH29" s="108" t="s">
        <v>508</v>
      </c>
      <c r="BI29" s="226" t="s">
        <v>511</v>
      </c>
      <c r="BJ29" s="108" t="s">
        <v>508</v>
      </c>
      <c r="BK29" s="226" t="s">
        <v>511</v>
      </c>
      <c r="BL29" s="108" t="s">
        <v>508</v>
      </c>
      <c r="BM29" s="226" t="s">
        <v>511</v>
      </c>
      <c r="BN29" s="108" t="s">
        <v>508</v>
      </c>
      <c r="BO29" s="226" t="s">
        <v>511</v>
      </c>
      <c r="BP29" s="108" t="s">
        <v>508</v>
      </c>
      <c r="BQ29" s="226" t="s">
        <v>511</v>
      </c>
      <c r="BR29" s="108" t="s">
        <v>508</v>
      </c>
      <c r="BS29" s="226" t="s">
        <v>511</v>
      </c>
      <c r="BT29" s="108" t="s">
        <v>508</v>
      </c>
      <c r="BU29" s="226" t="s">
        <v>511</v>
      </c>
      <c r="BV29" s="108" t="s">
        <v>508</v>
      </c>
      <c r="BW29" s="226" t="s">
        <v>511</v>
      </c>
      <c r="BX29" s="108" t="s">
        <v>508</v>
      </c>
    </row>
    <row r="30" spans="1:76" ht="24" customHeight="1" thickBot="1" x14ac:dyDescent="0.25">
      <c r="A30" s="227"/>
      <c r="B30" s="228"/>
      <c r="C30" s="108"/>
      <c r="D30" s="229"/>
      <c r="E30" s="229"/>
      <c r="F30" s="229"/>
      <c r="G30" s="108"/>
      <c r="H30" s="229"/>
      <c r="I30" s="117"/>
      <c r="J30" s="117"/>
      <c r="K30" s="174"/>
      <c r="L30" s="174"/>
      <c r="M30" s="108"/>
      <c r="N30" s="229"/>
      <c r="O30" s="229"/>
      <c r="P30" s="229"/>
      <c r="Q30" s="108"/>
      <c r="R30" s="229"/>
      <c r="S30" s="117"/>
      <c r="T30" s="117"/>
      <c r="U30" s="174"/>
      <c r="V30" s="174"/>
      <c r="W30" s="108"/>
      <c r="X30" s="229"/>
      <c r="Y30" s="229"/>
      <c r="Z30" s="229"/>
      <c r="AA30" s="108"/>
      <c r="AB30" s="229"/>
      <c r="AC30" s="117"/>
      <c r="AD30" s="117"/>
      <c r="AE30" s="174"/>
      <c r="AF30" s="174"/>
      <c r="AG30" s="108"/>
      <c r="AH30" s="229"/>
      <c r="AI30" s="229"/>
      <c r="AJ30" s="229"/>
      <c r="AK30" s="108"/>
      <c r="AL30" s="229"/>
      <c r="AM30" s="117"/>
      <c r="AN30" s="117"/>
      <c r="AO30" s="174"/>
      <c r="AP30" s="174"/>
      <c r="AQ30" s="108"/>
      <c r="AR30" s="229"/>
      <c r="AS30" s="229"/>
      <c r="AT30" s="229"/>
      <c r="AU30" s="108"/>
      <c r="AV30" s="229"/>
      <c r="AW30" s="117"/>
      <c r="AX30" s="117"/>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row>
    <row r="31" spans="1:76" s="118" customFormat="1" ht="19.5" customHeight="1" thickBot="1" x14ac:dyDescent="0.3">
      <c r="A31" s="261" t="s">
        <v>127</v>
      </c>
      <c r="B31" s="266"/>
      <c r="C31" s="261" t="s">
        <v>129</v>
      </c>
      <c r="D31" s="262"/>
      <c r="E31" s="261" t="s">
        <v>129</v>
      </c>
      <c r="F31" s="262"/>
      <c r="G31" s="261" t="s">
        <v>129</v>
      </c>
      <c r="H31" s="262"/>
      <c r="I31" s="261" t="s">
        <v>129</v>
      </c>
      <c r="J31" s="262"/>
      <c r="K31" s="261" t="s">
        <v>129</v>
      </c>
      <c r="L31" s="262"/>
      <c r="M31" s="261" t="s">
        <v>129</v>
      </c>
      <c r="N31" s="262"/>
      <c r="O31" s="261" t="s">
        <v>129</v>
      </c>
      <c r="P31" s="262"/>
      <c r="Q31" s="261" t="s">
        <v>129</v>
      </c>
      <c r="R31" s="262"/>
      <c r="S31" s="261" t="s">
        <v>129</v>
      </c>
      <c r="T31" s="262"/>
      <c r="U31" s="261" t="s">
        <v>129</v>
      </c>
      <c r="V31" s="262"/>
      <c r="W31" s="261" t="s">
        <v>129</v>
      </c>
      <c r="X31" s="262"/>
      <c r="Y31" s="261" t="s">
        <v>129</v>
      </c>
      <c r="Z31" s="262"/>
      <c r="AA31" s="261" t="s">
        <v>129</v>
      </c>
      <c r="AB31" s="262"/>
      <c r="AC31" s="261" t="s">
        <v>129</v>
      </c>
      <c r="AD31" s="262"/>
      <c r="AE31" s="261" t="s">
        <v>129</v>
      </c>
      <c r="AF31" s="262"/>
      <c r="AG31" s="261" t="s">
        <v>129</v>
      </c>
      <c r="AH31" s="262"/>
      <c r="AI31" s="261" t="s">
        <v>129</v>
      </c>
      <c r="AJ31" s="262"/>
      <c r="AK31" s="261" t="s">
        <v>129</v>
      </c>
      <c r="AL31" s="262"/>
      <c r="AM31" s="261" t="s">
        <v>129</v>
      </c>
      <c r="AN31" s="262"/>
      <c r="AO31" s="261" t="s">
        <v>129</v>
      </c>
      <c r="AP31" s="262"/>
      <c r="AQ31" s="261" t="s">
        <v>129</v>
      </c>
      <c r="AR31" s="262"/>
      <c r="AS31" s="261" t="s">
        <v>129</v>
      </c>
      <c r="AT31" s="262"/>
      <c r="AU31" s="261" t="s">
        <v>129</v>
      </c>
      <c r="AV31" s="262"/>
      <c r="AW31" s="261" t="s">
        <v>129</v>
      </c>
      <c r="AX31" s="262"/>
      <c r="AY31" s="261" t="s">
        <v>129</v>
      </c>
      <c r="AZ31" s="262"/>
      <c r="BA31" s="261" t="s">
        <v>129</v>
      </c>
      <c r="BB31" s="262"/>
      <c r="BC31" s="261" t="s">
        <v>129</v>
      </c>
      <c r="BD31" s="262"/>
      <c r="BE31" s="261" t="s">
        <v>129</v>
      </c>
      <c r="BF31" s="262"/>
      <c r="BG31" s="261" t="s">
        <v>129</v>
      </c>
      <c r="BH31" s="262"/>
      <c r="BI31" s="261" t="s">
        <v>129</v>
      </c>
      <c r="BJ31" s="262"/>
      <c r="BK31" s="261" t="s">
        <v>129</v>
      </c>
      <c r="BL31" s="262"/>
      <c r="BM31" s="261" t="s">
        <v>129</v>
      </c>
      <c r="BN31" s="262"/>
      <c r="BO31" s="261" t="s">
        <v>129</v>
      </c>
      <c r="BP31" s="262"/>
      <c r="BQ31" s="261" t="s">
        <v>129</v>
      </c>
      <c r="BR31" s="262"/>
      <c r="BS31" s="261" t="s">
        <v>129</v>
      </c>
      <c r="BT31" s="262"/>
      <c r="BU31" s="261" t="s">
        <v>128</v>
      </c>
      <c r="BV31" s="262"/>
      <c r="BW31" s="261" t="s">
        <v>128</v>
      </c>
      <c r="BX31" s="262"/>
    </row>
    <row r="32" spans="1:76" x14ac:dyDescent="0.2">
      <c r="K32" s="119"/>
      <c r="L32" s="119"/>
      <c r="U32" s="119"/>
      <c r="V32" s="119"/>
      <c r="AE32" s="119"/>
      <c r="AF32" s="119"/>
      <c r="AO32" s="119"/>
      <c r="AP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row>
    <row r="33" spans="1:76" ht="25.5" customHeight="1" x14ac:dyDescent="0.2">
      <c r="B33" s="287"/>
      <c r="C33" s="287"/>
      <c r="D33" s="287"/>
      <c r="E33" s="287"/>
      <c r="F33" s="287"/>
      <c r="G33" s="287"/>
      <c r="H33" s="287"/>
      <c r="I33" s="287"/>
      <c r="J33" s="287"/>
      <c r="K33" s="287"/>
      <c r="L33" s="119"/>
      <c r="M33" s="119"/>
      <c r="N33" s="119"/>
      <c r="O33" s="119"/>
      <c r="P33" s="119"/>
      <c r="Q33" s="119"/>
      <c r="R33" s="119"/>
      <c r="S33" s="119"/>
      <c r="T33" s="119"/>
      <c r="U33" s="230"/>
      <c r="V33" s="119"/>
      <c r="W33" s="119"/>
      <c r="X33" s="119"/>
      <c r="Y33" s="119"/>
      <c r="Z33" s="119"/>
      <c r="AA33" s="230"/>
      <c r="AB33" s="119"/>
      <c r="AC33" s="119"/>
      <c r="AD33" s="119"/>
      <c r="AE33" s="119"/>
      <c r="AF33" s="119"/>
      <c r="AG33" s="119"/>
      <c r="AH33" s="119"/>
      <c r="AI33" s="230"/>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230"/>
      <c r="BV33" s="119"/>
      <c r="BW33" s="230"/>
      <c r="BX33" s="119"/>
    </row>
    <row r="34" spans="1:76" ht="18.75" customHeight="1" x14ac:dyDescent="0.2">
      <c r="C34" s="102" t="s">
        <v>130</v>
      </c>
      <c r="E34" s="230"/>
      <c r="K34" s="119"/>
      <c r="L34" s="119"/>
      <c r="M34" s="102"/>
      <c r="U34" s="119"/>
      <c r="V34" s="119"/>
      <c r="W34" s="102"/>
      <c r="AE34" s="119"/>
      <c r="AF34" s="119"/>
      <c r="AG34" s="102"/>
      <c r="AO34" s="119"/>
      <c r="AP34" s="119"/>
      <c r="AQ34" s="102"/>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row>
    <row r="35" spans="1:76" ht="15.75" x14ac:dyDescent="0.2">
      <c r="C35" s="122"/>
      <c r="K35" s="119"/>
      <c r="L35" s="119"/>
      <c r="M35" s="122"/>
      <c r="U35" s="119"/>
      <c r="V35" s="119"/>
      <c r="W35" s="122"/>
      <c r="AE35" s="119"/>
      <c r="AF35" s="119"/>
      <c r="AG35" s="122"/>
      <c r="AO35" s="119"/>
      <c r="AP35" s="119"/>
      <c r="AQ35" s="122"/>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row>
    <row r="36" spans="1:76" ht="15.75" x14ac:dyDescent="0.2">
      <c r="C36" s="122"/>
      <c r="K36" s="119"/>
      <c r="L36" s="119"/>
      <c r="M36" s="122"/>
      <c r="U36" s="119"/>
      <c r="V36" s="119"/>
      <c r="W36" s="122"/>
      <c r="AE36" s="119"/>
      <c r="AF36" s="119"/>
      <c r="AG36" s="122"/>
      <c r="AO36" s="119"/>
      <c r="AP36" s="119"/>
      <c r="AQ36" s="122"/>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row>
    <row r="37" spans="1:76" ht="15.75" x14ac:dyDescent="0.2">
      <c r="C37" s="122"/>
      <c r="K37" s="119"/>
      <c r="L37" s="119"/>
      <c r="M37" s="122"/>
      <c r="U37" s="119"/>
      <c r="V37" s="119"/>
      <c r="W37" s="122"/>
      <c r="AE37" s="119"/>
      <c r="AF37" s="119"/>
      <c r="AG37" s="122"/>
      <c r="AO37" s="119"/>
      <c r="AP37" s="119"/>
      <c r="AQ37" s="122"/>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row>
    <row r="38" spans="1:76" x14ac:dyDescent="0.2">
      <c r="C38" s="120"/>
      <c r="M38" s="120"/>
      <c r="W38" s="120"/>
      <c r="AG38" s="120"/>
      <c r="AQ38" s="120"/>
    </row>
    <row r="39" spans="1:76" ht="15.75" x14ac:dyDescent="0.2">
      <c r="C39" s="123" t="s">
        <v>512</v>
      </c>
      <c r="F39" s="123" t="s">
        <v>134</v>
      </c>
      <c r="K39" s="106"/>
      <c r="L39" s="106"/>
      <c r="M39" s="123"/>
      <c r="P39" s="123"/>
      <c r="U39" s="106"/>
      <c r="V39" s="106"/>
      <c r="W39" s="123"/>
      <c r="Z39" s="123"/>
      <c r="AE39" s="106"/>
      <c r="AF39" s="106"/>
      <c r="AG39" s="123"/>
      <c r="AJ39" s="123"/>
      <c r="AO39" s="106"/>
      <c r="AP39" s="106"/>
      <c r="AQ39" s="123"/>
      <c r="AT39" s="123"/>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row>
    <row r="40" spans="1:76" ht="15.75" x14ac:dyDescent="0.25">
      <c r="C40" s="124" t="s">
        <v>133</v>
      </c>
      <c r="F40" s="124" t="s">
        <v>135</v>
      </c>
      <c r="K40" s="106"/>
      <c r="L40" s="106"/>
      <c r="M40" s="124"/>
      <c r="P40" s="124"/>
      <c r="U40" s="106"/>
      <c r="V40" s="106"/>
      <c r="W40" s="124"/>
      <c r="Z40" s="124"/>
      <c r="AE40" s="106"/>
      <c r="AF40" s="106"/>
      <c r="AG40" s="124"/>
      <c r="AJ40" s="124"/>
      <c r="AO40" s="106"/>
      <c r="AP40" s="106"/>
      <c r="AQ40" s="124"/>
      <c r="AT40" s="124"/>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row>
    <row r="41" spans="1:76" s="120" customFormat="1" ht="15.75" x14ac:dyDescent="0.25">
      <c r="A41" s="119"/>
      <c r="C41" s="124"/>
      <c r="F41" s="124" t="s">
        <v>136</v>
      </c>
      <c r="K41" s="106"/>
      <c r="L41" s="106"/>
      <c r="M41" s="124"/>
      <c r="P41" s="124"/>
      <c r="U41" s="106"/>
      <c r="V41" s="106"/>
      <c r="W41" s="124"/>
      <c r="Z41" s="124"/>
      <c r="AE41" s="106"/>
      <c r="AF41" s="106"/>
      <c r="AG41" s="124"/>
      <c r="AJ41" s="124"/>
      <c r="AO41" s="106"/>
      <c r="AP41" s="106"/>
      <c r="AQ41" s="124"/>
      <c r="AT41" s="124"/>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row>
    <row r="42" spans="1:76" s="120" customFormat="1" ht="15.75" x14ac:dyDescent="0.25">
      <c r="A42" s="119"/>
      <c r="B42" s="124"/>
      <c r="C42" s="121"/>
      <c r="D42" s="121"/>
      <c r="K42" s="106"/>
      <c r="L42" s="106"/>
      <c r="M42" s="121"/>
      <c r="N42" s="121"/>
      <c r="U42" s="106"/>
      <c r="V42" s="106"/>
      <c r="W42" s="121"/>
      <c r="X42" s="121"/>
      <c r="AE42" s="106"/>
      <c r="AF42" s="106"/>
      <c r="AG42" s="121"/>
      <c r="AH42" s="121"/>
      <c r="AO42" s="106"/>
      <c r="AP42" s="106"/>
      <c r="AQ42" s="121"/>
      <c r="AR42" s="121"/>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row>
    <row r="43" spans="1:76" s="120" customFormat="1" ht="15.75" x14ac:dyDescent="0.25">
      <c r="A43" s="119"/>
      <c r="B43" s="124"/>
      <c r="C43" s="121"/>
      <c r="D43" s="121"/>
      <c r="K43" s="106"/>
      <c r="L43" s="106"/>
      <c r="M43" s="121"/>
      <c r="N43" s="121"/>
      <c r="U43" s="106"/>
      <c r="V43" s="106"/>
      <c r="W43" s="121"/>
      <c r="X43" s="121"/>
      <c r="AE43" s="106"/>
      <c r="AF43" s="106"/>
      <c r="AG43" s="121"/>
      <c r="AH43" s="121"/>
      <c r="AO43" s="106"/>
      <c r="AP43" s="106"/>
      <c r="AQ43" s="121"/>
      <c r="AR43" s="121"/>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row>
    <row r="44" spans="1:76" s="121" customFormat="1" ht="15.75" x14ac:dyDescent="0.25">
      <c r="A44" s="119"/>
      <c r="B44" s="124"/>
      <c r="E44" s="120"/>
      <c r="F44" s="120"/>
      <c r="G44" s="120"/>
      <c r="H44" s="120"/>
      <c r="I44" s="120"/>
      <c r="J44" s="120"/>
      <c r="K44" s="120"/>
      <c r="L44" s="120"/>
      <c r="O44" s="120"/>
      <c r="P44" s="120"/>
      <c r="Q44" s="120"/>
      <c r="R44" s="120"/>
      <c r="S44" s="120"/>
      <c r="T44" s="120"/>
      <c r="U44" s="120"/>
      <c r="V44" s="120"/>
      <c r="Y44" s="120"/>
      <c r="Z44" s="120"/>
      <c r="AA44" s="120"/>
      <c r="AB44" s="120"/>
      <c r="AC44" s="120"/>
      <c r="AD44" s="120"/>
      <c r="AE44" s="120"/>
      <c r="AF44" s="120"/>
      <c r="AI44" s="120"/>
      <c r="AJ44" s="120"/>
      <c r="AK44" s="120"/>
      <c r="AL44" s="120"/>
      <c r="AM44" s="120"/>
      <c r="AN44" s="120"/>
      <c r="AO44" s="120"/>
      <c r="AP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row>
    <row r="45" spans="1:76" s="121" customFormat="1" x14ac:dyDescent="0.2">
      <c r="A45" s="119"/>
      <c r="B45" s="106"/>
      <c r="E45" s="120"/>
      <c r="F45" s="120"/>
      <c r="G45" s="120"/>
      <c r="H45" s="120"/>
      <c r="I45" s="120"/>
      <c r="J45" s="120"/>
      <c r="K45" s="120"/>
      <c r="L45" s="120"/>
      <c r="O45" s="120"/>
      <c r="P45" s="120"/>
      <c r="Q45" s="120"/>
      <c r="R45" s="120"/>
      <c r="S45" s="120"/>
      <c r="T45" s="120"/>
      <c r="U45" s="120"/>
      <c r="V45" s="120"/>
      <c r="Y45" s="120"/>
      <c r="Z45" s="120"/>
      <c r="AA45" s="120"/>
      <c r="AB45" s="120"/>
      <c r="AC45" s="120"/>
      <c r="AD45" s="120"/>
      <c r="AE45" s="120"/>
      <c r="AF45" s="120"/>
      <c r="AI45" s="120"/>
      <c r="AJ45" s="120"/>
      <c r="AK45" s="120"/>
      <c r="AL45" s="120"/>
      <c r="AM45" s="120"/>
      <c r="AN45" s="120"/>
      <c r="AO45" s="120"/>
      <c r="AP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row>
    <row r="46" spans="1:76" s="121" customFormat="1" x14ac:dyDescent="0.2">
      <c r="A46" s="119"/>
      <c r="B46" s="106"/>
      <c r="E46" s="120"/>
      <c r="F46" s="120"/>
      <c r="G46" s="120"/>
      <c r="H46" s="120"/>
      <c r="I46" s="120"/>
      <c r="J46" s="120"/>
      <c r="K46" s="120"/>
      <c r="L46" s="120"/>
      <c r="O46" s="120"/>
      <c r="P46" s="120"/>
      <c r="Q46" s="120"/>
      <c r="R46" s="120"/>
      <c r="S46" s="120"/>
      <c r="T46" s="120"/>
      <c r="U46" s="120"/>
      <c r="V46" s="120"/>
      <c r="Y46" s="120"/>
      <c r="Z46" s="120"/>
      <c r="AA46" s="120"/>
      <c r="AB46" s="120"/>
      <c r="AC46" s="120"/>
      <c r="AD46" s="120"/>
      <c r="AE46" s="120"/>
      <c r="AF46" s="120"/>
      <c r="AI46" s="120"/>
      <c r="AJ46" s="120"/>
      <c r="AK46" s="120"/>
      <c r="AL46" s="120"/>
      <c r="AM46" s="120"/>
      <c r="AN46" s="120"/>
      <c r="AO46" s="120"/>
      <c r="AP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row>
    <row r="47" spans="1:76" s="121" customFormat="1" x14ac:dyDescent="0.2">
      <c r="A47" s="119"/>
      <c r="B47" s="106"/>
      <c r="E47" s="120"/>
      <c r="F47" s="120"/>
      <c r="G47" s="120"/>
      <c r="H47" s="120"/>
      <c r="I47" s="120"/>
      <c r="J47" s="120"/>
      <c r="K47" s="120"/>
      <c r="L47" s="120"/>
      <c r="O47" s="120"/>
      <c r="P47" s="120"/>
      <c r="Q47" s="120"/>
      <c r="R47" s="120"/>
      <c r="S47" s="120"/>
      <c r="T47" s="120"/>
      <c r="U47" s="120"/>
      <c r="V47" s="120"/>
      <c r="Y47" s="120"/>
      <c r="Z47" s="120"/>
      <c r="AA47" s="120"/>
      <c r="AB47" s="120"/>
      <c r="AC47" s="120"/>
      <c r="AD47" s="120"/>
      <c r="AE47" s="120"/>
      <c r="AF47" s="120"/>
      <c r="AI47" s="120"/>
      <c r="AJ47" s="120"/>
      <c r="AK47" s="120"/>
      <c r="AL47" s="120"/>
      <c r="AM47" s="120"/>
      <c r="AN47" s="120"/>
      <c r="AO47" s="120"/>
      <c r="AP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row>
  </sheetData>
  <mergeCells count="133">
    <mergeCell ref="AY7:BJ7"/>
    <mergeCell ref="BK7:BV7"/>
    <mergeCell ref="C9:D9"/>
    <mergeCell ref="E9:F9"/>
    <mergeCell ref="G9:H9"/>
    <mergeCell ref="I9:J9"/>
    <mergeCell ref="K9:L9"/>
    <mergeCell ref="M9:N9"/>
    <mergeCell ref="O7:Z7"/>
    <mergeCell ref="AA7:AL7"/>
    <mergeCell ref="AM7:AX7"/>
    <mergeCell ref="AA9:AB9"/>
    <mergeCell ref="AC9:AD9"/>
    <mergeCell ref="AE9:AF9"/>
    <mergeCell ref="AG9:AH9"/>
    <mergeCell ref="AI9:AJ9"/>
    <mergeCell ref="AK9:AL9"/>
    <mergeCell ref="O9:P9"/>
    <mergeCell ref="Q9:R9"/>
    <mergeCell ref="S9:T9"/>
    <mergeCell ref="U9:V9"/>
    <mergeCell ref="W9:X9"/>
    <mergeCell ref="Y9:Z9"/>
    <mergeCell ref="BC9:BD9"/>
    <mergeCell ref="BE9:BF9"/>
    <mergeCell ref="BG9:BH9"/>
    <mergeCell ref="BI9:BJ9"/>
    <mergeCell ref="AM9:AN9"/>
    <mergeCell ref="AO9:AP9"/>
    <mergeCell ref="AQ9:AR9"/>
    <mergeCell ref="AS9:AT9"/>
    <mergeCell ref="AU9:AV9"/>
    <mergeCell ref="AW9:AX9"/>
    <mergeCell ref="Q10:R10"/>
    <mergeCell ref="S10:T10"/>
    <mergeCell ref="U10:V10"/>
    <mergeCell ref="W10:X10"/>
    <mergeCell ref="Y10:Z10"/>
    <mergeCell ref="AA10:AB10"/>
    <mergeCell ref="BW9:BX9"/>
    <mergeCell ref="A10:A11"/>
    <mergeCell ref="B10:B11"/>
    <mergeCell ref="C10:D10"/>
    <mergeCell ref="E10:F10"/>
    <mergeCell ref="G10:H10"/>
    <mergeCell ref="I10:J10"/>
    <mergeCell ref="K10:L10"/>
    <mergeCell ref="M10:N10"/>
    <mergeCell ref="O10:P10"/>
    <mergeCell ref="BK9:BL9"/>
    <mergeCell ref="BM9:BN9"/>
    <mergeCell ref="BO9:BP9"/>
    <mergeCell ref="BQ9:BR9"/>
    <mergeCell ref="BS9:BT9"/>
    <mergeCell ref="BU9:BV9"/>
    <mergeCell ref="AY9:AZ9"/>
    <mergeCell ref="BA9:BB9"/>
    <mergeCell ref="AO10:AP10"/>
    <mergeCell ref="AQ10:AR10"/>
    <mergeCell ref="AS10:AT10"/>
    <mergeCell ref="AU10:AV10"/>
    <mergeCell ref="AW10:AX10"/>
    <mergeCell ref="AY10:AZ10"/>
    <mergeCell ref="AC10:AD10"/>
    <mergeCell ref="AE10:AF10"/>
    <mergeCell ref="AG10:AH10"/>
    <mergeCell ref="AI10:AJ10"/>
    <mergeCell ref="AK10:AL10"/>
    <mergeCell ref="AM10:AN10"/>
    <mergeCell ref="BM10:BN10"/>
    <mergeCell ref="BO10:BP10"/>
    <mergeCell ref="BQ10:BR10"/>
    <mergeCell ref="BS10:BT10"/>
    <mergeCell ref="BU10:BV10"/>
    <mergeCell ref="BW10:BX10"/>
    <mergeCell ref="BA10:BB10"/>
    <mergeCell ref="BC10:BD10"/>
    <mergeCell ref="BE10:BF10"/>
    <mergeCell ref="BG10:BH10"/>
    <mergeCell ref="BI10:BJ10"/>
    <mergeCell ref="BK10:BL10"/>
    <mergeCell ref="BV13:BV16"/>
    <mergeCell ref="BX13:BX16"/>
    <mergeCell ref="C29:D29"/>
    <mergeCell ref="E29:F29"/>
    <mergeCell ref="M29:N29"/>
    <mergeCell ref="O29:P29"/>
    <mergeCell ref="W29:X29"/>
    <mergeCell ref="Y29:Z29"/>
    <mergeCell ref="AG29:AH29"/>
    <mergeCell ref="AI29:AJ29"/>
    <mergeCell ref="AS29:AT29"/>
    <mergeCell ref="Q31:R31"/>
    <mergeCell ref="S31:T31"/>
    <mergeCell ref="U31:V31"/>
    <mergeCell ref="W31:X31"/>
    <mergeCell ref="Y31:Z31"/>
    <mergeCell ref="AA31:AB31"/>
    <mergeCell ref="AQ29:AR29"/>
    <mergeCell ref="B33:K33"/>
    <mergeCell ref="A31:B31"/>
    <mergeCell ref="C31:D31"/>
    <mergeCell ref="E31:F31"/>
    <mergeCell ref="G31:H31"/>
    <mergeCell ref="I31:J31"/>
    <mergeCell ref="K31:L31"/>
    <mergeCell ref="M31:N31"/>
    <mergeCell ref="O31:P31"/>
    <mergeCell ref="AK31:AL31"/>
    <mergeCell ref="A7:B7"/>
    <mergeCell ref="BM31:BN31"/>
    <mergeCell ref="BO31:BP31"/>
    <mergeCell ref="BQ31:BR31"/>
    <mergeCell ref="BS31:BT31"/>
    <mergeCell ref="BU31:BV31"/>
    <mergeCell ref="BW31:BX31"/>
    <mergeCell ref="BA31:BB31"/>
    <mergeCell ref="BC31:BD31"/>
    <mergeCell ref="BE31:BF31"/>
    <mergeCell ref="BG31:BH31"/>
    <mergeCell ref="BI31:BJ31"/>
    <mergeCell ref="BK31:BL31"/>
    <mergeCell ref="AO31:AP31"/>
    <mergeCell ref="AQ31:AR31"/>
    <mergeCell ref="AS31:AT31"/>
    <mergeCell ref="AU31:AV31"/>
    <mergeCell ref="AW31:AX31"/>
    <mergeCell ref="AY31:AZ31"/>
    <mergeCell ref="AC31:AD31"/>
    <mergeCell ref="AE31:AF31"/>
    <mergeCell ref="AG31:AH31"/>
    <mergeCell ref="AI31:AJ31"/>
    <mergeCell ref="AM31:AN31"/>
  </mergeCells>
  <conditionalFormatting sqref="C31:L31">
    <cfRule type="cellIs" dxfId="1689" priority="40" operator="equal">
      <formula>"NO HABIL"</formula>
    </cfRule>
  </conditionalFormatting>
  <conditionalFormatting sqref="C13:L16">
    <cfRule type="cellIs" dxfId="1688" priority="39" operator="equal">
      <formula>"NO"</formula>
    </cfRule>
  </conditionalFormatting>
  <conditionalFormatting sqref="M31:V31">
    <cfRule type="cellIs" dxfId="1687" priority="38" operator="equal">
      <formula>"NO HABIL"</formula>
    </cfRule>
  </conditionalFormatting>
  <conditionalFormatting sqref="W31:AF31">
    <cfRule type="cellIs" dxfId="1686" priority="37" operator="equal">
      <formula>"NO HABIL"</formula>
    </cfRule>
  </conditionalFormatting>
  <conditionalFormatting sqref="AG31:AP31">
    <cfRule type="cellIs" dxfId="1685" priority="36" operator="equal">
      <formula>"NO HABIL"</formula>
    </cfRule>
  </conditionalFormatting>
  <conditionalFormatting sqref="AQ31:AZ31">
    <cfRule type="cellIs" dxfId="1684" priority="35" operator="equal">
      <formula>"NO HABIL"</formula>
    </cfRule>
  </conditionalFormatting>
  <conditionalFormatting sqref="BA31:BX31">
    <cfRule type="cellIs" dxfId="1683" priority="34" operator="equal">
      <formula>"NO HABIL"</formula>
    </cfRule>
  </conditionalFormatting>
  <conditionalFormatting sqref="M13:N16">
    <cfRule type="cellIs" dxfId="1682" priority="33" operator="equal">
      <formula>"NO"</formula>
    </cfRule>
  </conditionalFormatting>
  <conditionalFormatting sqref="O13:P16">
    <cfRule type="cellIs" dxfId="1681" priority="32" operator="equal">
      <formula>"NO"</formula>
    </cfRule>
  </conditionalFormatting>
  <conditionalFormatting sqref="Q13:R16">
    <cfRule type="cellIs" dxfId="1680" priority="31" operator="equal">
      <formula>"NO"</formula>
    </cfRule>
  </conditionalFormatting>
  <conditionalFormatting sqref="S13:T16">
    <cfRule type="cellIs" dxfId="1679" priority="30" operator="equal">
      <formula>"NO"</formula>
    </cfRule>
  </conditionalFormatting>
  <conditionalFormatting sqref="U13:V16">
    <cfRule type="cellIs" dxfId="1678" priority="29" operator="equal">
      <formula>"NO"</formula>
    </cfRule>
  </conditionalFormatting>
  <conditionalFormatting sqref="W13:X16">
    <cfRule type="cellIs" dxfId="1677" priority="28" operator="equal">
      <formula>"NO"</formula>
    </cfRule>
  </conditionalFormatting>
  <conditionalFormatting sqref="Y13:Z16">
    <cfRule type="cellIs" dxfId="1676" priority="27" operator="equal">
      <formula>"NO"</formula>
    </cfRule>
  </conditionalFormatting>
  <conditionalFormatting sqref="AA13:AB16">
    <cfRule type="cellIs" dxfId="1675" priority="26" operator="equal">
      <formula>"NO"</formula>
    </cfRule>
  </conditionalFormatting>
  <conditionalFormatting sqref="AC13:AD16">
    <cfRule type="cellIs" dxfId="1674" priority="25" operator="equal">
      <formula>"NO"</formula>
    </cfRule>
  </conditionalFormatting>
  <conditionalFormatting sqref="AE13:AF16">
    <cfRule type="cellIs" dxfId="1673" priority="24" operator="equal">
      <formula>"NO"</formula>
    </cfRule>
  </conditionalFormatting>
  <conditionalFormatting sqref="AG13:AH16">
    <cfRule type="cellIs" dxfId="1672" priority="23" operator="equal">
      <formula>"NO"</formula>
    </cfRule>
  </conditionalFormatting>
  <conditionalFormatting sqref="AI13:AJ16">
    <cfRule type="cellIs" dxfId="1671" priority="22" operator="equal">
      <formula>"NO"</formula>
    </cfRule>
  </conditionalFormatting>
  <conditionalFormatting sqref="AK13:AL16">
    <cfRule type="cellIs" dxfId="1670" priority="21" operator="equal">
      <formula>"NO"</formula>
    </cfRule>
  </conditionalFormatting>
  <conditionalFormatting sqref="AM13:AN16">
    <cfRule type="cellIs" dxfId="1669" priority="20" operator="equal">
      <formula>"NO"</formula>
    </cfRule>
  </conditionalFormatting>
  <conditionalFormatting sqref="AO13:AP16">
    <cfRule type="cellIs" dxfId="1668" priority="19" operator="equal">
      <formula>"NO"</formula>
    </cfRule>
  </conditionalFormatting>
  <conditionalFormatting sqref="AQ13:AR16">
    <cfRule type="cellIs" dxfId="1667" priority="18" operator="equal">
      <formula>"NO"</formula>
    </cfRule>
  </conditionalFormatting>
  <conditionalFormatting sqref="AS13:AT16">
    <cfRule type="cellIs" dxfId="1666" priority="17" operator="equal">
      <formula>"NO"</formula>
    </cfRule>
  </conditionalFormatting>
  <conditionalFormatting sqref="AU13:AV16">
    <cfRule type="cellIs" dxfId="1665" priority="16" operator="equal">
      <formula>"NO"</formula>
    </cfRule>
  </conditionalFormatting>
  <conditionalFormatting sqref="AW13:AX16">
    <cfRule type="cellIs" dxfId="1664" priority="15" operator="equal">
      <formula>"NO"</formula>
    </cfRule>
  </conditionalFormatting>
  <conditionalFormatting sqref="AY13:AZ16">
    <cfRule type="cellIs" dxfId="1663" priority="14" operator="equal">
      <formula>"NO"</formula>
    </cfRule>
  </conditionalFormatting>
  <conditionalFormatting sqref="BA13:BB16">
    <cfRule type="cellIs" dxfId="1662" priority="13" operator="equal">
      <formula>"NO"</formula>
    </cfRule>
  </conditionalFormatting>
  <conditionalFormatting sqref="BC13:BD16">
    <cfRule type="cellIs" dxfId="1661" priority="12" operator="equal">
      <formula>"NO"</formula>
    </cfRule>
  </conditionalFormatting>
  <conditionalFormatting sqref="BE13:BF16">
    <cfRule type="cellIs" dxfId="1660" priority="11" operator="equal">
      <formula>"NO"</formula>
    </cfRule>
  </conditionalFormatting>
  <conditionalFormatting sqref="BG13:BH16">
    <cfRule type="cellIs" dxfId="1659" priority="10" operator="equal">
      <formula>"NO"</formula>
    </cfRule>
  </conditionalFormatting>
  <conditionalFormatting sqref="BI13:BJ16">
    <cfRule type="cellIs" dxfId="1658" priority="9" operator="equal">
      <formula>"NO"</formula>
    </cfRule>
  </conditionalFormatting>
  <conditionalFormatting sqref="BK13:BL16">
    <cfRule type="cellIs" dxfId="1657" priority="8" operator="equal">
      <formula>"NO"</formula>
    </cfRule>
  </conditionalFormatting>
  <conditionalFormatting sqref="BM13:BN16">
    <cfRule type="cellIs" dxfId="1656" priority="7" operator="equal">
      <formula>"NO"</formula>
    </cfRule>
  </conditionalFormatting>
  <conditionalFormatting sqref="BO13:BP16">
    <cfRule type="cellIs" dxfId="1655" priority="6" operator="equal">
      <formula>"NO"</formula>
    </cfRule>
  </conditionalFormatting>
  <conditionalFormatting sqref="BQ13:BR16">
    <cfRule type="cellIs" dxfId="1654" priority="5" operator="equal">
      <formula>"NO"</formula>
    </cfRule>
  </conditionalFormatting>
  <conditionalFormatting sqref="BS13:BT16">
    <cfRule type="cellIs" dxfId="1653" priority="4" operator="equal">
      <formula>"NO"</formula>
    </cfRule>
  </conditionalFormatting>
  <conditionalFormatting sqref="BU13:BV13 BU14:BU16">
    <cfRule type="cellIs" dxfId="1652" priority="3" operator="equal">
      <formula>"NO"</formula>
    </cfRule>
  </conditionalFormatting>
  <conditionalFormatting sqref="BW13:BW16">
    <cfRule type="cellIs" dxfId="1651" priority="2" operator="equal">
      <formula>"NO"</formula>
    </cfRule>
  </conditionalFormatting>
  <conditionalFormatting sqref="BX13">
    <cfRule type="cellIs" dxfId="1650" priority="1" operator="equal">
      <formula>"NO"</formula>
    </cfRule>
  </conditionalFormatting>
  <pageMargins left="0.59055118110236227" right="0.39370078740157483" top="0.51181102362204722" bottom="0.51181102362204722" header="0.31496062992125984" footer="0.31496062992125984"/>
  <pageSetup scale="42"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Y51"/>
  <sheetViews>
    <sheetView view="pageBreakPreview" topLeftCell="A9" zoomScale="70" zoomScaleNormal="80" zoomScaleSheetLayoutView="70" zoomScalePageLayoutView="70" workbookViewId="0">
      <pane xSplit="2" ySplit="3" topLeftCell="C18" activePane="bottomRight" state="frozen"/>
      <selection activeCell="A9" sqref="A9"/>
      <selection pane="topRight" activeCell="C9" sqref="C9"/>
      <selection pane="bottomLeft" activeCell="A12" sqref="A12"/>
      <selection pane="bottomRight" activeCell="F22" sqref="F22"/>
    </sheetView>
  </sheetViews>
  <sheetFormatPr baseColWidth="10" defaultColWidth="11.42578125" defaultRowHeight="12.75" x14ac:dyDescent="0.2"/>
  <cols>
    <col min="1" max="1" width="8.28515625" style="119" customWidth="1"/>
    <col min="2" max="2" width="68.85546875" style="120" customWidth="1"/>
    <col min="3" max="3" width="15.7109375" style="121" customWidth="1"/>
    <col min="4" max="4" width="30.7109375" style="121" customWidth="1"/>
    <col min="5" max="5" width="15.7109375" style="120" customWidth="1"/>
    <col min="6" max="6" width="30.7109375" style="120" customWidth="1"/>
    <col min="7" max="7" width="15.7109375" style="120" customWidth="1"/>
    <col min="8" max="8" width="30.7109375" style="120" customWidth="1"/>
    <col min="9" max="9" width="15.7109375" style="120" customWidth="1"/>
    <col min="10" max="10" width="30.7109375" style="120" customWidth="1"/>
    <col min="11" max="11" width="15.7109375" style="120" customWidth="1"/>
    <col min="12" max="12" width="30.7109375" style="120" customWidth="1"/>
    <col min="13" max="13" width="15.7109375" style="120" customWidth="1"/>
    <col min="14" max="14" width="30.7109375" style="120" customWidth="1"/>
    <col min="15" max="15" width="15.7109375" style="120" customWidth="1"/>
    <col min="16" max="16" width="30.7109375" style="120" customWidth="1"/>
    <col min="17" max="17" width="15.7109375" style="120" customWidth="1"/>
    <col min="18" max="18" width="30.7109375" style="120" customWidth="1"/>
    <col min="19" max="19" width="15.7109375" style="120" customWidth="1"/>
    <col min="20" max="20" width="30.7109375" style="120" customWidth="1"/>
    <col min="21" max="21" width="15.7109375" style="120" customWidth="1"/>
    <col min="22" max="22" width="30.7109375" style="120" customWidth="1"/>
    <col min="23" max="23" width="15.7109375" style="120" customWidth="1"/>
    <col min="24" max="24" width="30.7109375" style="120" customWidth="1"/>
    <col min="25" max="25" width="15.7109375" style="120" customWidth="1"/>
    <col min="26" max="26" width="30.7109375" style="120" customWidth="1"/>
    <col min="27" max="27" width="15.7109375" style="120" customWidth="1"/>
    <col min="28" max="28" width="30.7109375" style="120" customWidth="1"/>
    <col min="29" max="29" width="15.7109375" style="120" customWidth="1"/>
    <col min="30" max="30" width="30.7109375" style="120" customWidth="1"/>
    <col min="31" max="31" width="15.7109375" style="120" customWidth="1"/>
    <col min="32" max="32" width="30.7109375" style="120" customWidth="1"/>
    <col min="33" max="33" width="15.7109375" style="120" customWidth="1"/>
    <col min="34" max="34" width="30.7109375" style="120" customWidth="1"/>
    <col min="35" max="35" width="15.7109375" style="120" customWidth="1"/>
    <col min="36" max="36" width="30.7109375" style="120" customWidth="1"/>
    <col min="37" max="37" width="15.7109375" style="120" customWidth="1"/>
    <col min="38" max="38" width="30.7109375" style="120" customWidth="1"/>
    <col min="39" max="39" width="15.7109375" style="120" customWidth="1"/>
    <col min="40" max="40" width="30.7109375" style="120" customWidth="1"/>
    <col min="41" max="41" width="15.7109375" style="120" customWidth="1"/>
    <col min="42" max="42" width="30.7109375" style="120" customWidth="1"/>
    <col min="43" max="43" width="15.7109375" style="120" customWidth="1"/>
    <col min="44" max="44" width="30.7109375" style="120" customWidth="1"/>
    <col min="45" max="45" width="15.7109375" style="120" customWidth="1"/>
    <col min="46" max="46" width="30.7109375" style="120" customWidth="1"/>
    <col min="47" max="47" width="15.7109375" style="120" customWidth="1"/>
    <col min="48" max="48" width="30.7109375" style="120" customWidth="1"/>
    <col min="49" max="49" width="15.7109375" style="120" customWidth="1"/>
    <col min="50" max="50" width="30.7109375" style="120" customWidth="1"/>
    <col min="51" max="51" width="15.7109375" style="120" customWidth="1"/>
    <col min="52" max="52" width="30.7109375" style="120" customWidth="1"/>
    <col min="53" max="53" width="15.7109375" style="120" customWidth="1"/>
    <col min="54" max="54" width="30.7109375" style="120" customWidth="1"/>
    <col min="55" max="55" width="15.7109375" style="120" customWidth="1"/>
    <col min="56" max="56" width="30.7109375" style="120" customWidth="1"/>
    <col min="57" max="57" width="15.7109375" style="120" customWidth="1"/>
    <col min="58" max="58" width="30.7109375" style="120" customWidth="1"/>
    <col min="59" max="59" width="15.7109375" style="120" customWidth="1"/>
    <col min="60" max="60" width="30.7109375" style="120" customWidth="1"/>
    <col min="61" max="61" width="15.7109375" style="120" customWidth="1"/>
    <col min="62" max="62" width="30.7109375" style="120" customWidth="1"/>
    <col min="63" max="63" width="15.7109375" style="120" customWidth="1"/>
    <col min="64" max="64" width="30.7109375" style="120" customWidth="1"/>
    <col min="65" max="65" width="15.7109375" style="120" customWidth="1"/>
    <col min="66" max="66" width="30.7109375" style="120" customWidth="1"/>
    <col min="67" max="67" width="15.7109375" style="120" customWidth="1"/>
    <col min="68" max="68" width="30.7109375" style="120" customWidth="1"/>
    <col min="69" max="69" width="15.7109375" style="120" customWidth="1"/>
    <col min="70" max="70" width="30.7109375" style="120" customWidth="1"/>
    <col min="71" max="71" width="15.7109375" style="120" customWidth="1"/>
    <col min="72" max="72" width="30.7109375" style="120" customWidth="1"/>
    <col min="73" max="73" width="15.7109375" style="120" customWidth="1"/>
    <col min="74" max="74" width="30.7109375" style="120" customWidth="1"/>
    <col min="75" max="75" width="15.7109375" style="120" customWidth="1"/>
    <col min="76" max="77" width="30.7109375" style="120" customWidth="1"/>
    <col min="78" max="78" width="15.7109375" style="106" customWidth="1"/>
    <col min="79" max="16384" width="11.42578125" style="106"/>
  </cols>
  <sheetData>
    <row r="1" spans="1:77" s="99" customFormat="1" ht="17.25" customHeight="1" x14ac:dyDescent="0.25">
      <c r="A1" s="98" t="s">
        <v>115</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row>
    <row r="2" spans="1:77" s="99" customFormat="1" ht="17.25" customHeight="1" x14ac:dyDescent="0.25">
      <c r="A2" s="98" t="s">
        <v>116</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row>
    <row r="3" spans="1:77" s="99" customFormat="1" ht="8.25" customHeight="1"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row>
    <row r="4" spans="1:77" s="99" customFormat="1" ht="17.25" customHeight="1" x14ac:dyDescent="0.25">
      <c r="A4" s="98" t="s">
        <v>178</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row>
    <row r="5" spans="1:77" s="99" customFormat="1" ht="16.5" customHeight="1" x14ac:dyDescent="0.25">
      <c r="A5" s="98" t="s">
        <v>117</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row>
    <row r="6" spans="1:77" s="99" customFormat="1" ht="9.75" customHeight="1" x14ac:dyDescent="0.25">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row>
    <row r="7" spans="1:77" s="99" customFormat="1" ht="72.75" customHeight="1" x14ac:dyDescent="0.25">
      <c r="A7" s="300" t="s">
        <v>298</v>
      </c>
      <c r="B7" s="300"/>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171"/>
      <c r="BY7" s="171"/>
    </row>
    <row r="8" spans="1:77" s="99" customFormat="1" ht="15.75" x14ac:dyDescent="0.25">
      <c r="A8" s="104"/>
      <c r="B8" s="104"/>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70"/>
    </row>
    <row r="9" spans="1:77" x14ac:dyDescent="0.2">
      <c r="A9" s="303" t="s">
        <v>0</v>
      </c>
      <c r="B9" s="303" t="s">
        <v>118</v>
      </c>
      <c r="C9" s="301">
        <v>1</v>
      </c>
      <c r="D9" s="301"/>
      <c r="E9" s="301">
        <v>2</v>
      </c>
      <c r="F9" s="301"/>
      <c r="G9" s="301">
        <v>3</v>
      </c>
      <c r="H9" s="301"/>
      <c r="I9" s="301">
        <v>4</v>
      </c>
      <c r="J9" s="301"/>
      <c r="K9" s="301">
        <v>5</v>
      </c>
      <c r="L9" s="301"/>
      <c r="M9" s="301">
        <v>6</v>
      </c>
      <c r="N9" s="301"/>
      <c r="O9" s="301">
        <v>7</v>
      </c>
      <c r="P9" s="301"/>
      <c r="Q9" s="301">
        <v>8</v>
      </c>
      <c r="R9" s="301"/>
      <c r="S9" s="301">
        <v>9</v>
      </c>
      <c r="T9" s="301"/>
      <c r="U9" s="301">
        <v>10</v>
      </c>
      <c r="V9" s="301"/>
      <c r="W9" s="301">
        <v>11</v>
      </c>
      <c r="X9" s="301"/>
      <c r="Y9" s="301">
        <v>12</v>
      </c>
      <c r="Z9" s="301"/>
      <c r="AA9" s="301">
        <v>13</v>
      </c>
      <c r="AB9" s="301"/>
      <c r="AC9" s="301">
        <v>14</v>
      </c>
      <c r="AD9" s="301"/>
      <c r="AE9" s="301">
        <v>15</v>
      </c>
      <c r="AF9" s="301"/>
      <c r="AG9" s="301">
        <v>16</v>
      </c>
      <c r="AH9" s="301"/>
      <c r="AI9" s="301">
        <v>17</v>
      </c>
      <c r="AJ9" s="301"/>
      <c r="AK9" s="301">
        <v>18</v>
      </c>
      <c r="AL9" s="301"/>
      <c r="AM9" s="301">
        <v>19</v>
      </c>
      <c r="AN9" s="301"/>
      <c r="AO9" s="301">
        <v>20</v>
      </c>
      <c r="AP9" s="301"/>
      <c r="AQ9" s="301">
        <v>21</v>
      </c>
      <c r="AR9" s="301"/>
      <c r="AS9" s="301">
        <v>22</v>
      </c>
      <c r="AT9" s="301"/>
      <c r="AU9" s="301">
        <v>23</v>
      </c>
      <c r="AV9" s="301"/>
      <c r="AW9" s="301">
        <v>24</v>
      </c>
      <c r="AX9" s="301"/>
      <c r="AY9" s="301">
        <v>25</v>
      </c>
      <c r="AZ9" s="301"/>
      <c r="BA9" s="301">
        <v>26</v>
      </c>
      <c r="BB9" s="301"/>
      <c r="BC9" s="301">
        <v>27</v>
      </c>
      <c r="BD9" s="301"/>
      <c r="BE9" s="301">
        <v>28</v>
      </c>
      <c r="BF9" s="301"/>
      <c r="BG9" s="301">
        <v>29</v>
      </c>
      <c r="BH9" s="301"/>
      <c r="BI9" s="301">
        <v>30</v>
      </c>
      <c r="BJ9" s="301"/>
      <c r="BK9" s="301">
        <v>31</v>
      </c>
      <c r="BL9" s="301"/>
      <c r="BM9" s="301">
        <v>32</v>
      </c>
      <c r="BN9" s="301"/>
      <c r="BO9" s="301">
        <v>33</v>
      </c>
      <c r="BP9" s="301"/>
      <c r="BQ9" s="301">
        <v>34</v>
      </c>
      <c r="BR9" s="301"/>
      <c r="BS9" s="301">
        <v>35</v>
      </c>
      <c r="BT9" s="301"/>
      <c r="BU9" s="301">
        <v>36</v>
      </c>
      <c r="BV9" s="301"/>
      <c r="BW9" s="301">
        <v>37</v>
      </c>
      <c r="BX9" s="301"/>
      <c r="BY9" s="172"/>
    </row>
    <row r="10" spans="1:77" ht="39.950000000000003" customHeight="1" x14ac:dyDescent="0.2">
      <c r="A10" s="279"/>
      <c r="B10" s="280"/>
      <c r="C10" s="302" t="s">
        <v>151</v>
      </c>
      <c r="D10" s="302"/>
      <c r="E10" s="302" t="s">
        <v>152</v>
      </c>
      <c r="F10" s="302"/>
      <c r="G10" s="302" t="s">
        <v>153</v>
      </c>
      <c r="H10" s="302"/>
      <c r="I10" s="302" t="s">
        <v>154</v>
      </c>
      <c r="J10" s="302"/>
      <c r="K10" s="302" t="s">
        <v>155</v>
      </c>
      <c r="L10" s="302"/>
      <c r="M10" s="302" t="s">
        <v>156</v>
      </c>
      <c r="N10" s="302"/>
      <c r="O10" s="302" t="s">
        <v>179</v>
      </c>
      <c r="P10" s="302"/>
      <c r="Q10" s="302" t="s">
        <v>180</v>
      </c>
      <c r="R10" s="302"/>
      <c r="S10" s="302" t="s">
        <v>181</v>
      </c>
      <c r="T10" s="302"/>
      <c r="U10" s="302" t="s">
        <v>182</v>
      </c>
      <c r="V10" s="302"/>
      <c r="W10" s="302" t="s">
        <v>183</v>
      </c>
      <c r="X10" s="302"/>
      <c r="Y10" s="302" t="s">
        <v>184</v>
      </c>
      <c r="Z10" s="302"/>
      <c r="AA10" s="302" t="s">
        <v>185</v>
      </c>
      <c r="AB10" s="302"/>
      <c r="AC10" s="302" t="s">
        <v>186</v>
      </c>
      <c r="AD10" s="302"/>
      <c r="AE10" s="302" t="s">
        <v>187</v>
      </c>
      <c r="AF10" s="302"/>
      <c r="AG10" s="302" t="s">
        <v>188</v>
      </c>
      <c r="AH10" s="302"/>
      <c r="AI10" s="302" t="s">
        <v>189</v>
      </c>
      <c r="AJ10" s="302"/>
      <c r="AK10" s="302" t="s">
        <v>190</v>
      </c>
      <c r="AL10" s="302"/>
      <c r="AM10" s="302" t="s">
        <v>191</v>
      </c>
      <c r="AN10" s="302"/>
      <c r="AO10" s="302" t="s">
        <v>192</v>
      </c>
      <c r="AP10" s="302"/>
      <c r="AQ10" s="302" t="s">
        <v>193</v>
      </c>
      <c r="AR10" s="302"/>
      <c r="AS10" s="302" t="s">
        <v>261</v>
      </c>
      <c r="AT10" s="302"/>
      <c r="AU10" s="302" t="s">
        <v>256</v>
      </c>
      <c r="AV10" s="302"/>
      <c r="AW10" s="302" t="s">
        <v>194</v>
      </c>
      <c r="AX10" s="302"/>
      <c r="AY10" s="302" t="s">
        <v>266</v>
      </c>
      <c r="AZ10" s="302"/>
      <c r="BA10" s="302" t="s">
        <v>272</v>
      </c>
      <c r="BB10" s="302"/>
      <c r="BC10" s="302" t="s">
        <v>195</v>
      </c>
      <c r="BD10" s="302"/>
      <c r="BE10" s="302" t="s">
        <v>196</v>
      </c>
      <c r="BF10" s="302"/>
      <c r="BG10" s="302" t="s">
        <v>197</v>
      </c>
      <c r="BH10" s="302"/>
      <c r="BI10" s="302" t="s">
        <v>198</v>
      </c>
      <c r="BJ10" s="302"/>
      <c r="BK10" s="302" t="s">
        <v>199</v>
      </c>
      <c r="BL10" s="302"/>
      <c r="BM10" s="302" t="s">
        <v>200</v>
      </c>
      <c r="BN10" s="302"/>
      <c r="BO10" s="302" t="s">
        <v>284</v>
      </c>
      <c r="BP10" s="302"/>
      <c r="BQ10" s="302" t="s">
        <v>201</v>
      </c>
      <c r="BR10" s="302"/>
      <c r="BS10" s="302" t="s">
        <v>320</v>
      </c>
      <c r="BT10" s="302"/>
      <c r="BU10" s="302" t="s">
        <v>203</v>
      </c>
      <c r="BV10" s="302"/>
      <c r="BW10" s="302" t="s">
        <v>204</v>
      </c>
      <c r="BX10" s="302"/>
      <c r="BY10" s="173"/>
    </row>
    <row r="11" spans="1:77" ht="39.950000000000003" customHeight="1" x14ac:dyDescent="0.2">
      <c r="A11" s="280"/>
      <c r="B11" s="107" t="s">
        <v>119</v>
      </c>
      <c r="C11" s="107" t="s">
        <v>120</v>
      </c>
      <c r="D11" s="108" t="s">
        <v>121</v>
      </c>
      <c r="E11" s="107" t="s">
        <v>120</v>
      </c>
      <c r="F11" s="108" t="s">
        <v>121</v>
      </c>
      <c r="G11" s="107" t="s">
        <v>120</v>
      </c>
      <c r="H11" s="108" t="s">
        <v>121</v>
      </c>
      <c r="I11" s="107" t="s">
        <v>120</v>
      </c>
      <c r="J11" s="108" t="s">
        <v>121</v>
      </c>
      <c r="K11" s="107" t="s">
        <v>120</v>
      </c>
      <c r="L11" s="108" t="s">
        <v>121</v>
      </c>
      <c r="M11" s="107" t="s">
        <v>120</v>
      </c>
      <c r="N11" s="108" t="s">
        <v>121</v>
      </c>
      <c r="O11" s="107" t="s">
        <v>120</v>
      </c>
      <c r="P11" s="108" t="s">
        <v>121</v>
      </c>
      <c r="Q11" s="107" t="s">
        <v>120</v>
      </c>
      <c r="R11" s="108" t="s">
        <v>121</v>
      </c>
      <c r="S11" s="107" t="s">
        <v>120</v>
      </c>
      <c r="T11" s="108" t="s">
        <v>121</v>
      </c>
      <c r="U11" s="107" t="s">
        <v>120</v>
      </c>
      <c r="V11" s="108" t="s">
        <v>121</v>
      </c>
      <c r="W11" s="107" t="s">
        <v>120</v>
      </c>
      <c r="X11" s="108" t="s">
        <v>121</v>
      </c>
      <c r="Y11" s="107" t="s">
        <v>120</v>
      </c>
      <c r="Z11" s="108" t="s">
        <v>121</v>
      </c>
      <c r="AA11" s="107" t="s">
        <v>120</v>
      </c>
      <c r="AB11" s="108" t="s">
        <v>121</v>
      </c>
      <c r="AC11" s="107" t="s">
        <v>120</v>
      </c>
      <c r="AD11" s="108" t="s">
        <v>121</v>
      </c>
      <c r="AE11" s="107" t="s">
        <v>120</v>
      </c>
      <c r="AF11" s="108" t="s">
        <v>121</v>
      </c>
      <c r="AG11" s="107" t="s">
        <v>120</v>
      </c>
      <c r="AH11" s="108" t="s">
        <v>121</v>
      </c>
      <c r="AI11" s="107" t="s">
        <v>120</v>
      </c>
      <c r="AJ11" s="108" t="s">
        <v>121</v>
      </c>
      <c r="AK11" s="107" t="s">
        <v>120</v>
      </c>
      <c r="AL11" s="108" t="s">
        <v>121</v>
      </c>
      <c r="AM11" s="107" t="s">
        <v>120</v>
      </c>
      <c r="AN11" s="108" t="s">
        <v>121</v>
      </c>
      <c r="AO11" s="107" t="s">
        <v>120</v>
      </c>
      <c r="AP11" s="108" t="s">
        <v>121</v>
      </c>
      <c r="AQ11" s="107" t="s">
        <v>120</v>
      </c>
      <c r="AR11" s="108" t="s">
        <v>121</v>
      </c>
      <c r="AS11" s="107" t="s">
        <v>120</v>
      </c>
      <c r="AT11" s="108" t="s">
        <v>121</v>
      </c>
      <c r="AU11" s="107" t="s">
        <v>120</v>
      </c>
      <c r="AV11" s="108" t="s">
        <v>121</v>
      </c>
      <c r="AW11" s="107" t="s">
        <v>120</v>
      </c>
      <c r="AX11" s="108" t="s">
        <v>121</v>
      </c>
      <c r="AY11" s="107" t="s">
        <v>120</v>
      </c>
      <c r="AZ11" s="108" t="s">
        <v>121</v>
      </c>
      <c r="BA11" s="107" t="s">
        <v>120</v>
      </c>
      <c r="BB11" s="108" t="s">
        <v>121</v>
      </c>
      <c r="BC11" s="107" t="s">
        <v>120</v>
      </c>
      <c r="BD11" s="108" t="s">
        <v>121</v>
      </c>
      <c r="BE11" s="107" t="s">
        <v>120</v>
      </c>
      <c r="BF11" s="108" t="s">
        <v>121</v>
      </c>
      <c r="BG11" s="107" t="s">
        <v>120</v>
      </c>
      <c r="BH11" s="108" t="s">
        <v>121</v>
      </c>
      <c r="BI11" s="107" t="s">
        <v>120</v>
      </c>
      <c r="BJ11" s="108" t="s">
        <v>121</v>
      </c>
      <c r="BK11" s="107" t="s">
        <v>120</v>
      </c>
      <c r="BL11" s="108" t="s">
        <v>121</v>
      </c>
      <c r="BM11" s="107" t="s">
        <v>120</v>
      </c>
      <c r="BN11" s="108" t="s">
        <v>121</v>
      </c>
      <c r="BO11" s="107" t="s">
        <v>120</v>
      </c>
      <c r="BP11" s="108" t="s">
        <v>121</v>
      </c>
      <c r="BQ11" s="107" t="s">
        <v>120</v>
      </c>
      <c r="BR11" s="108" t="s">
        <v>121</v>
      </c>
      <c r="BS11" s="107" t="s">
        <v>120</v>
      </c>
      <c r="BT11" s="108" t="s">
        <v>121</v>
      </c>
      <c r="BU11" s="107" t="s">
        <v>120</v>
      </c>
      <c r="BV11" s="108" t="s">
        <v>121</v>
      </c>
      <c r="BW11" s="107" t="s">
        <v>120</v>
      </c>
      <c r="BX11" s="108" t="s">
        <v>121</v>
      </c>
      <c r="BY11" s="174"/>
    </row>
    <row r="12" spans="1:77" ht="24.95" customHeight="1" x14ac:dyDescent="0.2">
      <c r="A12" s="109" t="s">
        <v>208</v>
      </c>
      <c r="B12" s="110" t="s">
        <v>122</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75"/>
    </row>
    <row r="13" spans="1:77" ht="267.75" x14ac:dyDescent="0.2">
      <c r="A13" s="155"/>
      <c r="B13" s="168" t="s">
        <v>305</v>
      </c>
      <c r="C13" s="154" t="str">
        <f>+C14</f>
        <v>NO</v>
      </c>
      <c r="D13" s="154" t="s">
        <v>176</v>
      </c>
      <c r="E13" s="154" t="str">
        <f>+E14</f>
        <v>NO</v>
      </c>
      <c r="F13" s="154" t="s">
        <v>310</v>
      </c>
      <c r="G13" s="154" t="str">
        <f>+G14</f>
        <v>NO</v>
      </c>
      <c r="H13" s="154" t="s">
        <v>205</v>
      </c>
      <c r="I13" s="154" t="str">
        <f>+I14</f>
        <v>NO</v>
      </c>
      <c r="J13" s="154" t="s">
        <v>175</v>
      </c>
      <c r="K13" s="154" t="str">
        <f>+K14</f>
        <v>NO</v>
      </c>
      <c r="L13" s="154" t="s">
        <v>177</v>
      </c>
      <c r="M13" s="154" t="str">
        <f>+M14</f>
        <v>NO</v>
      </c>
      <c r="N13" s="154" t="s">
        <v>209</v>
      </c>
      <c r="O13" s="154" t="str">
        <f>+O14</f>
        <v>SI</v>
      </c>
      <c r="P13" s="154" t="s">
        <v>215</v>
      </c>
      <c r="Q13" s="154" t="str">
        <f>+Q14</f>
        <v>NO</v>
      </c>
      <c r="R13" s="154" t="s">
        <v>302</v>
      </c>
      <c r="S13" s="154" t="str">
        <f>+S14</f>
        <v>NO</v>
      </c>
      <c r="T13" s="154" t="s">
        <v>175</v>
      </c>
      <c r="U13" s="154" t="str">
        <f>+U14</f>
        <v>SI</v>
      </c>
      <c r="V13" s="154" t="s">
        <v>221</v>
      </c>
      <c r="W13" s="154" t="str">
        <f>+W14</f>
        <v>NO</v>
      </c>
      <c r="X13" s="154" t="s">
        <v>303</v>
      </c>
      <c r="Y13" s="154" t="str">
        <f>+Y14</f>
        <v>SI</v>
      </c>
      <c r="Z13" s="154" t="s">
        <v>304</v>
      </c>
      <c r="AA13" s="154" t="str">
        <f>+AA14</f>
        <v>SI</v>
      </c>
      <c r="AB13" s="154" t="s">
        <v>300</v>
      </c>
      <c r="AC13" s="154" t="str">
        <f>+AC14</f>
        <v>NO</v>
      </c>
      <c r="AD13" s="154" t="s">
        <v>175</v>
      </c>
      <c r="AE13" s="154" t="str">
        <f>+AE14</f>
        <v>NO</v>
      </c>
      <c r="AF13" s="154" t="s">
        <v>288</v>
      </c>
      <c r="AG13" s="154" t="str">
        <f>+AG14</f>
        <v>SI</v>
      </c>
      <c r="AH13" s="154" t="s">
        <v>230</v>
      </c>
      <c r="AI13" s="154" t="str">
        <f>+AI14</f>
        <v>NO</v>
      </c>
      <c r="AJ13" s="154" t="s">
        <v>301</v>
      </c>
      <c r="AK13" s="154" t="str">
        <f>+AK14</f>
        <v>NO</v>
      </c>
      <c r="AL13" s="154" t="s">
        <v>247</v>
      </c>
      <c r="AM13" s="154" t="str">
        <f>+AM14</f>
        <v>NO</v>
      </c>
      <c r="AN13" s="154" t="s">
        <v>289</v>
      </c>
      <c r="AO13" s="154" t="str">
        <f>+AO14</f>
        <v>NO</v>
      </c>
      <c r="AP13" s="154" t="s">
        <v>240</v>
      </c>
      <c r="AQ13" s="154" t="str">
        <f>+AQ14</f>
        <v>NO</v>
      </c>
      <c r="AR13" s="154" t="s">
        <v>251</v>
      </c>
      <c r="AS13" s="154" t="str">
        <f>+AS14</f>
        <v>SI</v>
      </c>
      <c r="AT13" s="154" t="s">
        <v>262</v>
      </c>
      <c r="AU13" s="154" t="str">
        <f>+AU14</f>
        <v>SI</v>
      </c>
      <c r="AV13" s="154" t="s">
        <v>257</v>
      </c>
      <c r="AW13" s="154" t="str">
        <f>+AW14</f>
        <v>NO</v>
      </c>
      <c r="AX13" s="154" t="s">
        <v>251</v>
      </c>
      <c r="AY13" s="154" t="str">
        <f>+AY14</f>
        <v>NO</v>
      </c>
      <c r="AZ13" s="154" t="s">
        <v>268</v>
      </c>
      <c r="BA13" s="154" t="str">
        <f>+BA14</f>
        <v>NO</v>
      </c>
      <c r="BB13" s="154" t="s">
        <v>251</v>
      </c>
      <c r="BC13" s="154" t="str">
        <f>+BC14</f>
        <v>NO</v>
      </c>
      <c r="BD13" s="154" t="s">
        <v>251</v>
      </c>
      <c r="BE13" s="154" t="str">
        <f>+BE14</f>
        <v>NO</v>
      </c>
      <c r="BF13" s="154" t="s">
        <v>271</v>
      </c>
      <c r="BG13" s="154" t="str">
        <f>+BG14</f>
        <v>NO</v>
      </c>
      <c r="BH13" s="154" t="s">
        <v>273</v>
      </c>
      <c r="BI13" s="154" t="str">
        <f>+BI14</f>
        <v>NO</v>
      </c>
      <c r="BJ13" s="154" t="s">
        <v>251</v>
      </c>
      <c r="BK13" s="154" t="str">
        <f>+BK14</f>
        <v>NO</v>
      </c>
      <c r="BL13" s="154" t="s">
        <v>280</v>
      </c>
      <c r="BM13" s="154" t="str">
        <f>+BM14</f>
        <v>NO</v>
      </c>
      <c r="BN13" s="154" t="s">
        <v>251</v>
      </c>
      <c r="BO13" s="154" t="str">
        <f>+BO14</f>
        <v>NO</v>
      </c>
      <c r="BP13" s="154" t="s">
        <v>245</v>
      </c>
      <c r="BQ13" s="154" t="str">
        <f>+BQ14</f>
        <v>NO</v>
      </c>
      <c r="BR13" s="154" t="s">
        <v>278</v>
      </c>
      <c r="BS13" s="154" t="str">
        <f>+BS14</f>
        <v>NO</v>
      </c>
      <c r="BT13" s="154" t="s">
        <v>281</v>
      </c>
      <c r="BU13" s="154" t="str">
        <f>+BU14</f>
        <v>NO</v>
      </c>
      <c r="BV13" s="154" t="s">
        <v>314</v>
      </c>
      <c r="BW13" s="154" t="str">
        <f>+BW14</f>
        <v>NO</v>
      </c>
      <c r="BX13" s="154" t="s">
        <v>315</v>
      </c>
      <c r="BY13" s="106"/>
    </row>
    <row r="14" spans="1:77" s="99" customFormat="1" ht="48.75" customHeight="1" x14ac:dyDescent="0.25">
      <c r="A14" s="112"/>
      <c r="B14" s="181" t="s">
        <v>276</v>
      </c>
      <c r="C14" s="108" t="str">
        <f>+IF(D14&gt;=VTE!$D$6,"SI","NO")</f>
        <v>NO</v>
      </c>
      <c r="D14" s="113">
        <f>+VTE!G6</f>
        <v>0</v>
      </c>
      <c r="E14" s="108" t="str">
        <f>+IF(F14&gt;=VTE!$D$6,"SI","NO")</f>
        <v>NO</v>
      </c>
      <c r="F14" s="114">
        <f>+VTE!K6</f>
        <v>0</v>
      </c>
      <c r="G14" s="108" t="str">
        <f>+IF(H14&gt;=VTE!$D$6,"SI","NO")</f>
        <v>NO</v>
      </c>
      <c r="H14" s="114">
        <f>+VTE!O6</f>
        <v>0</v>
      </c>
      <c r="I14" s="108" t="str">
        <f>+IF(J14&gt;=VTE!$D$6,"SI","NO")</f>
        <v>NO</v>
      </c>
      <c r="J14" s="114">
        <f>+VTE!S6</f>
        <v>0</v>
      </c>
      <c r="K14" s="108" t="str">
        <f>+IF(L14&gt;=VTE!$D$6,"SI","NO")</f>
        <v>NO</v>
      </c>
      <c r="L14" s="114">
        <f>+VTE!W6</f>
        <v>0</v>
      </c>
      <c r="M14" s="108" t="str">
        <f>+IF(N14&gt;=VTE!$D$6,"SI","NO")</f>
        <v>NO</v>
      </c>
      <c r="N14" s="114">
        <f>+VTE!AA6</f>
        <v>0</v>
      </c>
      <c r="O14" s="108" t="str">
        <f>+IF(P14&gt;=VTE!$D$6,"SI","NO")</f>
        <v>SI</v>
      </c>
      <c r="P14" s="114">
        <f>+VTE!AE6</f>
        <v>655751067</v>
      </c>
      <c r="Q14" s="108" t="str">
        <f>+IF(R14&gt;=VTE!$D$6,"SI","NO")</f>
        <v>NO</v>
      </c>
      <c r="R14" s="114">
        <f>+VTE!AI6</f>
        <v>0</v>
      </c>
      <c r="S14" s="108" t="str">
        <f>+IF(T14&gt;=VTE!$D$6,"SI","NO")</f>
        <v>NO</v>
      </c>
      <c r="T14" s="114">
        <f>+VTE!AM6</f>
        <v>0</v>
      </c>
      <c r="U14" s="108" t="str">
        <f>+IF(V14&gt;=VTE!$D$6,"SI","NO")</f>
        <v>SI</v>
      </c>
      <c r="V14" s="114">
        <f>+VTE!AQ6</f>
        <v>670113928</v>
      </c>
      <c r="W14" s="108" t="str">
        <f>+IF(X14&gt;=VTE!$D$6,"SI","NO")</f>
        <v>NO</v>
      </c>
      <c r="X14" s="114">
        <f>+VTE!AU6</f>
        <v>452636160</v>
      </c>
      <c r="Y14" s="108" t="str">
        <f>+IF(Z14&gt;=VTE!$D$6,"SI","NO")</f>
        <v>SI</v>
      </c>
      <c r="Z14" s="114">
        <f>+VTE!AY6</f>
        <v>499932763</v>
      </c>
      <c r="AA14" s="108" t="str">
        <f>+IF(AB14&gt;=VTE!$D$6,"SI","NO")</f>
        <v>SI</v>
      </c>
      <c r="AB14" s="114">
        <f>+VTE!BC6</f>
        <v>2638229838</v>
      </c>
      <c r="AC14" s="108" t="str">
        <f>+IF(AD14&gt;=VTE!$D$6,"SI","NO")</f>
        <v>NO</v>
      </c>
      <c r="AD14" s="114">
        <f>+VTE!BG6</f>
        <v>0</v>
      </c>
      <c r="AE14" s="108" t="str">
        <f>+IF(AF14&gt;=VTE!$D$6,"SI","NO")</f>
        <v>NO</v>
      </c>
      <c r="AF14" s="114">
        <f>+VTE!BK6</f>
        <v>0</v>
      </c>
      <c r="AG14" s="108" t="str">
        <f>+IF(AH14&gt;=VTE!$D$6,"SI","NO")</f>
        <v>SI</v>
      </c>
      <c r="AH14" s="114">
        <f>+VTE!BO6</f>
        <v>3802469575</v>
      </c>
      <c r="AI14" s="108" t="str">
        <f>+IF(AJ14&gt;=VTE!$D$6,"SI","NO")</f>
        <v>NO</v>
      </c>
      <c r="AJ14" s="114">
        <f>+VTE!BS6</f>
        <v>0</v>
      </c>
      <c r="AK14" s="108" t="str">
        <f>+IF(AL14&gt;=VTE!$D$6,"SI","NO")</f>
        <v>NO</v>
      </c>
      <c r="AL14" s="114">
        <f>+VTE!BW6</f>
        <v>0</v>
      </c>
      <c r="AM14" s="108" t="str">
        <f>+IF(AN14&gt;=VTE!$D$6,"SI","NO")</f>
        <v>NO</v>
      </c>
      <c r="AN14" s="114">
        <f>+VTE!CA6</f>
        <v>0</v>
      </c>
      <c r="AO14" s="108" t="str">
        <f>+IF(AP14&gt;=VTE!$D$6,"SI","NO")</f>
        <v>NO</v>
      </c>
      <c r="AP14" s="114">
        <f>+VTE!CE6</f>
        <v>0</v>
      </c>
      <c r="AQ14" s="108" t="str">
        <f>+IF(AR14&gt;=VTE!$D$6,"SI","NO")</f>
        <v>NO</v>
      </c>
      <c r="AR14" s="114">
        <f>+VTE!CI6</f>
        <v>0</v>
      </c>
      <c r="AS14" s="108" t="str">
        <f>+IF(AT14&gt;=VTE!$D$6,"SI","NO")</f>
        <v>SI</v>
      </c>
      <c r="AT14" s="114">
        <f>+VTE!CM6</f>
        <v>1394898505</v>
      </c>
      <c r="AU14" s="108" t="str">
        <f>+IF(AV14&gt;=VTE!$D$6,"SI","NO")</f>
        <v>SI</v>
      </c>
      <c r="AV14" s="114">
        <f>+VTE!CQ6</f>
        <v>1855496699</v>
      </c>
      <c r="AW14" s="108" t="str">
        <f>+IF(AX14&gt;=VTE!$D$6,"SI","NO")</f>
        <v>NO</v>
      </c>
      <c r="AX14" s="114">
        <f>+VTE!CU6</f>
        <v>0</v>
      </c>
      <c r="AY14" s="108" t="str">
        <f>+IF(AZ14&gt;=VTE!$D$6,"SI","NO")</f>
        <v>NO</v>
      </c>
      <c r="AZ14" s="114">
        <f>+VTE!CY6</f>
        <v>0</v>
      </c>
      <c r="BA14" s="108" t="str">
        <f>+IF(BB14&gt;=VTE!$D$6,"SI","NO")</f>
        <v>NO</v>
      </c>
      <c r="BB14" s="114">
        <f>+VTE!DC6</f>
        <v>0</v>
      </c>
      <c r="BC14" s="108" t="str">
        <f>+IF(BD14&gt;=VTE!$D$6,"SI","NO")</f>
        <v>NO</v>
      </c>
      <c r="BD14" s="114">
        <f>+VTE!DG6</f>
        <v>0</v>
      </c>
      <c r="BE14" s="108" t="str">
        <f>+IF(BF14&gt;=VTE!$D$6,"SI","NO")</f>
        <v>NO</v>
      </c>
      <c r="BF14" s="114">
        <f>+VTE!DK6</f>
        <v>0</v>
      </c>
      <c r="BG14" s="108" t="str">
        <f>+IF(BH14&gt;=VTE!$D$6,"SI","NO")</f>
        <v>NO</v>
      </c>
      <c r="BH14" s="114">
        <f>+VTE!DO6</f>
        <v>420479919</v>
      </c>
      <c r="BI14" s="108" t="str">
        <f>+IF(BJ14&gt;=VTE!$D$6,"SI","NO")</f>
        <v>NO</v>
      </c>
      <c r="BJ14" s="114">
        <f>+VTE!DS6</f>
        <v>0</v>
      </c>
      <c r="BK14" s="108" t="str">
        <f>+IF(BL14&gt;=VTE!$D$6,"SI","NO")</f>
        <v>NO</v>
      </c>
      <c r="BL14" s="114">
        <f>+VTE!DW6</f>
        <v>0</v>
      </c>
      <c r="BM14" s="108" t="str">
        <f>+IF(BN14&gt;=VTE!$D$6,"SI","NO")</f>
        <v>NO</v>
      </c>
      <c r="BN14" s="114">
        <f>+VTE!EA6</f>
        <v>0</v>
      </c>
      <c r="BO14" s="108" t="str">
        <f>+IF(BP14&gt;=VTE!$D$6,"SI","NO")</f>
        <v>NO</v>
      </c>
      <c r="BP14" s="114">
        <f>+VTE!EE6</f>
        <v>0</v>
      </c>
      <c r="BQ14" s="108" t="str">
        <f>+IF(BR14&gt;=VTE!$D$6,"SI","NO")</f>
        <v>NO</v>
      </c>
      <c r="BR14" s="114">
        <f>+VTE!EI6</f>
        <v>0</v>
      </c>
      <c r="BS14" s="108" t="str">
        <f>+IF(BT14&gt;=VTE!$D$6,"SI","NO")</f>
        <v>NO</v>
      </c>
      <c r="BT14" s="114">
        <f>+VTE!EM6</f>
        <v>0</v>
      </c>
      <c r="BU14" s="108" t="str">
        <f>+IF(BV14&gt;=VTE!$D$6,"SI","NO")</f>
        <v>NO</v>
      </c>
      <c r="BV14" s="114">
        <f>+VTE!EQ6</f>
        <v>0</v>
      </c>
      <c r="BW14" s="108" t="str">
        <f>+IF(BX14&gt;=VTE!$D$6,"SI","NO")</f>
        <v>NO</v>
      </c>
      <c r="BX14" s="114">
        <f>+VTE!EU6</f>
        <v>0</v>
      </c>
      <c r="BY14" s="176"/>
    </row>
    <row r="15" spans="1:77" s="99" customFormat="1" ht="58.5" customHeight="1" x14ac:dyDescent="0.25">
      <c r="A15" s="112"/>
      <c r="B15" s="182" t="s">
        <v>291</v>
      </c>
      <c r="C15" s="129" t="s">
        <v>125</v>
      </c>
      <c r="D15" s="129" t="s">
        <v>125</v>
      </c>
      <c r="E15" s="129" t="s">
        <v>125</v>
      </c>
      <c r="F15" s="129" t="s">
        <v>125</v>
      </c>
      <c r="G15" s="129" t="s">
        <v>125</v>
      </c>
      <c r="H15" s="129" t="s">
        <v>125</v>
      </c>
      <c r="I15" s="129" t="s">
        <v>125</v>
      </c>
      <c r="J15" s="129" t="s">
        <v>125</v>
      </c>
      <c r="K15" s="129" t="s">
        <v>125</v>
      </c>
      <c r="L15" s="129" t="s">
        <v>125</v>
      </c>
      <c r="M15" s="129" t="s">
        <v>125</v>
      </c>
      <c r="N15" s="129" t="s">
        <v>125</v>
      </c>
      <c r="O15" s="129" t="s">
        <v>125</v>
      </c>
      <c r="P15" s="129" t="s">
        <v>125</v>
      </c>
      <c r="Q15" s="129" t="s">
        <v>125</v>
      </c>
      <c r="R15" s="129" t="s">
        <v>125</v>
      </c>
      <c r="S15" s="129" t="s">
        <v>125</v>
      </c>
      <c r="T15" s="129" t="s">
        <v>125</v>
      </c>
      <c r="U15" s="129" t="s">
        <v>125</v>
      </c>
      <c r="V15" s="129" t="s">
        <v>125</v>
      </c>
      <c r="W15" s="129" t="s">
        <v>125</v>
      </c>
      <c r="X15" s="129" t="s">
        <v>125</v>
      </c>
      <c r="Y15" s="129" t="s">
        <v>125</v>
      </c>
      <c r="Z15" s="129" t="s">
        <v>125</v>
      </c>
      <c r="AA15" s="129" t="s">
        <v>125</v>
      </c>
      <c r="AB15" s="129" t="s">
        <v>125</v>
      </c>
      <c r="AC15" s="129" t="s">
        <v>125</v>
      </c>
      <c r="AD15" s="129" t="s">
        <v>125</v>
      </c>
      <c r="AE15" s="129" t="s">
        <v>125</v>
      </c>
      <c r="AF15" s="129" t="s">
        <v>125</v>
      </c>
      <c r="AG15" s="129" t="s">
        <v>125</v>
      </c>
      <c r="AH15" s="129" t="s">
        <v>125</v>
      </c>
      <c r="AI15" s="129" t="s">
        <v>125</v>
      </c>
      <c r="AJ15" s="129" t="s">
        <v>125</v>
      </c>
      <c r="AK15" s="129" t="s">
        <v>125</v>
      </c>
      <c r="AL15" s="129" t="s">
        <v>125</v>
      </c>
      <c r="AM15" s="129" t="s">
        <v>125</v>
      </c>
      <c r="AN15" s="129" t="s">
        <v>125</v>
      </c>
      <c r="AO15" s="129" t="s">
        <v>125</v>
      </c>
      <c r="AP15" s="129" t="s">
        <v>125</v>
      </c>
      <c r="AQ15" s="129" t="s">
        <v>125</v>
      </c>
      <c r="AR15" s="129" t="s">
        <v>125</v>
      </c>
      <c r="AS15" s="129" t="s">
        <v>125</v>
      </c>
      <c r="AT15" s="129" t="s">
        <v>125</v>
      </c>
      <c r="AU15" s="129" t="s">
        <v>124</v>
      </c>
      <c r="AV15" s="129"/>
      <c r="AW15" s="129" t="s">
        <v>123</v>
      </c>
      <c r="AX15" s="129"/>
      <c r="AY15" s="129" t="s">
        <v>125</v>
      </c>
      <c r="AZ15" s="129" t="s">
        <v>125</v>
      </c>
      <c r="BA15" s="129" t="s">
        <v>123</v>
      </c>
      <c r="BB15" s="129"/>
      <c r="BC15" s="129" t="s">
        <v>125</v>
      </c>
      <c r="BD15" s="129" t="s">
        <v>125</v>
      </c>
      <c r="BE15" s="129" t="s">
        <v>125</v>
      </c>
      <c r="BF15" s="129" t="s">
        <v>125</v>
      </c>
      <c r="BG15" s="129" t="s">
        <v>125</v>
      </c>
      <c r="BH15" s="129" t="s">
        <v>125</v>
      </c>
      <c r="BI15" s="129" t="s">
        <v>125</v>
      </c>
      <c r="BJ15" s="129" t="s">
        <v>125</v>
      </c>
      <c r="BK15" s="129" t="s">
        <v>125</v>
      </c>
      <c r="BL15" s="129" t="s">
        <v>125</v>
      </c>
      <c r="BM15" s="129" t="s">
        <v>125</v>
      </c>
      <c r="BN15" s="129" t="s">
        <v>125</v>
      </c>
      <c r="BO15" s="129" t="s">
        <v>125</v>
      </c>
      <c r="BP15" s="129" t="s">
        <v>125</v>
      </c>
      <c r="BQ15" s="129" t="s">
        <v>123</v>
      </c>
      <c r="BR15" s="129"/>
      <c r="BS15" s="129" t="s">
        <v>125</v>
      </c>
      <c r="BT15" s="129" t="s">
        <v>125</v>
      </c>
      <c r="BU15" s="129" t="s">
        <v>125</v>
      </c>
      <c r="BV15" s="129" t="s">
        <v>125</v>
      </c>
      <c r="BW15" s="129" t="s">
        <v>125</v>
      </c>
      <c r="BX15" s="129" t="s">
        <v>125</v>
      </c>
      <c r="BY15" s="177"/>
    </row>
    <row r="16" spans="1:77" s="99" customFormat="1" ht="58.5" customHeight="1" x14ac:dyDescent="0.25">
      <c r="A16" s="112"/>
      <c r="B16" s="182" t="s">
        <v>292</v>
      </c>
      <c r="C16" s="129" t="s">
        <v>125</v>
      </c>
      <c r="D16" s="129" t="s">
        <v>125</v>
      </c>
      <c r="E16" s="129" t="s">
        <v>125</v>
      </c>
      <c r="F16" s="129" t="s">
        <v>125</v>
      </c>
      <c r="G16" s="129" t="s">
        <v>125</v>
      </c>
      <c r="H16" s="129" t="s">
        <v>125</v>
      </c>
      <c r="I16" s="129" t="s">
        <v>125</v>
      </c>
      <c r="J16" s="129" t="s">
        <v>125</v>
      </c>
      <c r="K16" s="129" t="s">
        <v>125</v>
      </c>
      <c r="L16" s="129" t="s">
        <v>125</v>
      </c>
      <c r="M16" s="129" t="s">
        <v>125</v>
      </c>
      <c r="N16" s="129" t="s">
        <v>125</v>
      </c>
      <c r="O16" s="129" t="s">
        <v>125</v>
      </c>
      <c r="P16" s="129" t="s">
        <v>125</v>
      </c>
      <c r="Q16" s="129" t="s">
        <v>125</v>
      </c>
      <c r="R16" s="129" t="s">
        <v>125</v>
      </c>
      <c r="S16" s="129" t="s">
        <v>125</v>
      </c>
      <c r="T16" s="129" t="s">
        <v>125</v>
      </c>
      <c r="U16" s="129" t="s">
        <v>125</v>
      </c>
      <c r="V16" s="129" t="s">
        <v>125</v>
      </c>
      <c r="W16" s="129" t="s">
        <v>125</v>
      </c>
      <c r="X16" s="129" t="s">
        <v>125</v>
      </c>
      <c r="Y16" s="129" t="s">
        <v>125</v>
      </c>
      <c r="Z16" s="129" t="s">
        <v>125</v>
      </c>
      <c r="AA16" s="129" t="s">
        <v>125</v>
      </c>
      <c r="AB16" s="129" t="s">
        <v>125</v>
      </c>
      <c r="AC16" s="129" t="s">
        <v>125</v>
      </c>
      <c r="AD16" s="129" t="s">
        <v>125</v>
      </c>
      <c r="AE16" s="129" t="s">
        <v>125</v>
      </c>
      <c r="AF16" s="129" t="s">
        <v>125</v>
      </c>
      <c r="AG16" s="129" t="s">
        <v>125</v>
      </c>
      <c r="AH16" s="129" t="s">
        <v>125</v>
      </c>
      <c r="AI16" s="129" t="s">
        <v>125</v>
      </c>
      <c r="AJ16" s="129" t="s">
        <v>125</v>
      </c>
      <c r="AK16" s="129" t="s">
        <v>125</v>
      </c>
      <c r="AL16" s="129" t="s">
        <v>125</v>
      </c>
      <c r="AM16" s="129" t="s">
        <v>125</v>
      </c>
      <c r="AN16" s="129" t="s">
        <v>125</v>
      </c>
      <c r="AO16" s="129" t="s">
        <v>125</v>
      </c>
      <c r="AP16" s="129" t="s">
        <v>125</v>
      </c>
      <c r="AQ16" s="129" t="s">
        <v>125</v>
      </c>
      <c r="AR16" s="129" t="s">
        <v>125</v>
      </c>
      <c r="AS16" s="129" t="s">
        <v>125</v>
      </c>
      <c r="AT16" s="129" t="s">
        <v>125</v>
      </c>
      <c r="AU16" s="129" t="s">
        <v>124</v>
      </c>
      <c r="AV16" s="129"/>
      <c r="AW16" s="129" t="s">
        <v>123</v>
      </c>
      <c r="AX16" s="129"/>
      <c r="AY16" s="129" t="s">
        <v>125</v>
      </c>
      <c r="AZ16" s="129" t="s">
        <v>125</v>
      </c>
      <c r="BA16" s="129" t="s">
        <v>123</v>
      </c>
      <c r="BB16" s="129"/>
      <c r="BC16" s="129" t="s">
        <v>125</v>
      </c>
      <c r="BD16" s="129" t="s">
        <v>125</v>
      </c>
      <c r="BE16" s="129" t="s">
        <v>125</v>
      </c>
      <c r="BF16" s="129" t="s">
        <v>125</v>
      </c>
      <c r="BG16" s="129" t="s">
        <v>125</v>
      </c>
      <c r="BH16" s="129" t="s">
        <v>125</v>
      </c>
      <c r="BI16" s="129" t="s">
        <v>125</v>
      </c>
      <c r="BJ16" s="129" t="s">
        <v>125</v>
      </c>
      <c r="BK16" s="129" t="s">
        <v>125</v>
      </c>
      <c r="BL16" s="129" t="s">
        <v>125</v>
      </c>
      <c r="BM16" s="129" t="s">
        <v>125</v>
      </c>
      <c r="BN16" s="129" t="s">
        <v>125</v>
      </c>
      <c r="BO16" s="129" t="s">
        <v>125</v>
      </c>
      <c r="BP16" s="129" t="s">
        <v>125</v>
      </c>
      <c r="BQ16" s="129" t="s">
        <v>123</v>
      </c>
      <c r="BR16" s="129"/>
      <c r="BS16" s="129" t="s">
        <v>125</v>
      </c>
      <c r="BT16" s="129" t="s">
        <v>125</v>
      </c>
      <c r="BU16" s="129" t="s">
        <v>125</v>
      </c>
      <c r="BV16" s="129" t="s">
        <v>125</v>
      </c>
      <c r="BW16" s="129" t="s">
        <v>125</v>
      </c>
      <c r="BX16" s="129" t="s">
        <v>125</v>
      </c>
      <c r="BY16" s="177"/>
    </row>
    <row r="17" spans="1:77" ht="24.95" customHeight="1" x14ac:dyDescent="0.2">
      <c r="A17" s="109" t="s">
        <v>299</v>
      </c>
      <c r="B17" s="115" t="s">
        <v>126</v>
      </c>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78"/>
    </row>
    <row r="18" spans="1:77" ht="78.75" x14ac:dyDescent="0.2">
      <c r="A18" s="304"/>
      <c r="B18" s="168" t="s">
        <v>293</v>
      </c>
      <c r="C18" s="154" t="s">
        <v>124</v>
      </c>
      <c r="D18" s="154" t="s">
        <v>157</v>
      </c>
      <c r="E18" s="154" t="s">
        <v>124</v>
      </c>
      <c r="F18" s="154" t="s">
        <v>159</v>
      </c>
      <c r="G18" s="154" t="s">
        <v>124</v>
      </c>
      <c r="H18" s="154" t="s">
        <v>160</v>
      </c>
      <c r="I18" s="154" t="s">
        <v>124</v>
      </c>
      <c r="J18" s="154" t="s">
        <v>161</v>
      </c>
      <c r="K18" s="154" t="s">
        <v>124</v>
      </c>
      <c r="L18" s="154" t="s">
        <v>158</v>
      </c>
      <c r="M18" s="154" t="s">
        <v>124</v>
      </c>
      <c r="N18" s="154" t="s">
        <v>162</v>
      </c>
      <c r="O18" s="154" t="s">
        <v>124</v>
      </c>
      <c r="P18" s="154" t="s">
        <v>213</v>
      </c>
      <c r="Q18" s="154" t="s">
        <v>124</v>
      </c>
      <c r="R18" s="154" t="s">
        <v>218</v>
      </c>
      <c r="S18" s="154" t="s">
        <v>124</v>
      </c>
      <c r="T18" s="154" t="s">
        <v>225</v>
      </c>
      <c r="U18" s="154" t="s">
        <v>124</v>
      </c>
      <c r="V18" s="154" t="s">
        <v>223</v>
      </c>
      <c r="W18" s="154" t="s">
        <v>124</v>
      </c>
      <c r="X18" s="154" t="s">
        <v>228</v>
      </c>
      <c r="Y18" s="154" t="s">
        <v>124</v>
      </c>
      <c r="Z18" s="154" t="s">
        <v>232</v>
      </c>
      <c r="AA18" s="154" t="s">
        <v>124</v>
      </c>
      <c r="AB18" s="154" t="s">
        <v>263</v>
      </c>
      <c r="AC18" s="154" t="s">
        <v>124</v>
      </c>
      <c r="AD18" s="154" t="s">
        <v>234</v>
      </c>
      <c r="AE18" s="154" t="s">
        <v>124</v>
      </c>
      <c r="AF18" s="154" t="s">
        <v>223</v>
      </c>
      <c r="AG18" s="154" t="s">
        <v>124</v>
      </c>
      <c r="AH18" s="154" t="s">
        <v>218</v>
      </c>
      <c r="AI18" s="154" t="s">
        <v>124</v>
      </c>
      <c r="AJ18" s="154" t="s">
        <v>232</v>
      </c>
      <c r="AK18" s="154" t="s">
        <v>124</v>
      </c>
      <c r="AL18" s="154" t="s">
        <v>249</v>
      </c>
      <c r="AM18" s="154" t="s">
        <v>123</v>
      </c>
      <c r="AN18" s="154" t="s">
        <v>296</v>
      </c>
      <c r="AO18" s="154" t="s">
        <v>124</v>
      </c>
      <c r="AP18" s="154" t="s">
        <v>223</v>
      </c>
      <c r="AQ18" s="154" t="s">
        <v>124</v>
      </c>
      <c r="AR18" s="154" t="s">
        <v>252</v>
      </c>
      <c r="AS18" s="154" t="s">
        <v>124</v>
      </c>
      <c r="AT18" s="154" t="s">
        <v>263</v>
      </c>
      <c r="AU18" s="154" t="s">
        <v>124</v>
      </c>
      <c r="AV18" s="154" t="s">
        <v>234</v>
      </c>
      <c r="AW18" s="154" t="s">
        <v>124</v>
      </c>
      <c r="AX18" s="154" t="s">
        <v>223</v>
      </c>
      <c r="AY18" s="154" t="s">
        <v>124</v>
      </c>
      <c r="AZ18" s="154" t="s">
        <v>218</v>
      </c>
      <c r="BA18" s="154" t="s">
        <v>124</v>
      </c>
      <c r="BB18" s="154" t="s">
        <v>234</v>
      </c>
      <c r="BC18" s="154" t="s">
        <v>124</v>
      </c>
      <c r="BD18" s="154" t="s">
        <v>306</v>
      </c>
      <c r="BE18" s="154" t="s">
        <v>124</v>
      </c>
      <c r="BF18" s="154" t="s">
        <v>223</v>
      </c>
      <c r="BG18" s="154" t="s">
        <v>124</v>
      </c>
      <c r="BH18" s="154" t="s">
        <v>228</v>
      </c>
      <c r="BI18" s="154" t="s">
        <v>124</v>
      </c>
      <c r="BJ18" s="154" t="s">
        <v>274</v>
      </c>
      <c r="BK18" s="154" t="s">
        <v>124</v>
      </c>
      <c r="BL18" s="154" t="s">
        <v>253</v>
      </c>
      <c r="BM18" s="154" t="s">
        <v>124</v>
      </c>
      <c r="BN18" s="154" t="s">
        <v>260</v>
      </c>
      <c r="BO18" s="154" t="s">
        <v>123</v>
      </c>
      <c r="BP18" s="154" t="s">
        <v>297</v>
      </c>
      <c r="BQ18" s="154" t="s">
        <v>124</v>
      </c>
      <c r="BR18" s="154" t="s">
        <v>279</v>
      </c>
      <c r="BS18" s="154" t="s">
        <v>124</v>
      </c>
      <c r="BT18" s="154" t="s">
        <v>252</v>
      </c>
      <c r="BU18" s="154" t="s">
        <v>124</v>
      </c>
      <c r="BV18" s="154" t="s">
        <v>316</v>
      </c>
      <c r="BW18" s="154" t="s">
        <v>124</v>
      </c>
      <c r="BX18" s="154" t="s">
        <v>318</v>
      </c>
      <c r="BY18" s="106"/>
    </row>
    <row r="19" spans="1:77" ht="47.25" x14ac:dyDescent="0.2">
      <c r="A19" s="264"/>
      <c r="B19" s="156" t="s">
        <v>294</v>
      </c>
      <c r="C19" s="154" t="s">
        <v>124</v>
      </c>
      <c r="D19" s="154" t="s">
        <v>164</v>
      </c>
      <c r="E19" s="154" t="s">
        <v>124</v>
      </c>
      <c r="F19" s="154" t="s">
        <v>166</v>
      </c>
      <c r="G19" s="154" t="s">
        <v>124</v>
      </c>
      <c r="H19" s="154" t="s">
        <v>168</v>
      </c>
      <c r="I19" s="154" t="s">
        <v>124</v>
      </c>
      <c r="J19" s="154" t="s">
        <v>170</v>
      </c>
      <c r="K19" s="154" t="s">
        <v>124</v>
      </c>
      <c r="L19" s="154" t="s">
        <v>163</v>
      </c>
      <c r="M19" s="154" t="s">
        <v>124</v>
      </c>
      <c r="N19" s="154" t="s">
        <v>172</v>
      </c>
      <c r="O19" s="154" t="s">
        <v>124</v>
      </c>
      <c r="P19" s="154" t="s">
        <v>216</v>
      </c>
      <c r="Q19" s="154" t="s">
        <v>124</v>
      </c>
      <c r="R19" s="154" t="s">
        <v>219</v>
      </c>
      <c r="S19" s="154" t="s">
        <v>124</v>
      </c>
      <c r="T19" s="154" t="s">
        <v>226</v>
      </c>
      <c r="U19" s="154" t="s">
        <v>124</v>
      </c>
      <c r="V19" s="154" t="s">
        <v>222</v>
      </c>
      <c r="W19" s="154" t="s">
        <v>124</v>
      </c>
      <c r="X19" s="154" t="s">
        <v>229</v>
      </c>
      <c r="Y19" s="154" t="s">
        <v>124</v>
      </c>
      <c r="Z19" s="154" t="s">
        <v>233</v>
      </c>
      <c r="AA19" s="154" t="s">
        <v>124</v>
      </c>
      <c r="AB19" s="154" t="s">
        <v>275</v>
      </c>
      <c r="AC19" s="154" t="s">
        <v>124</v>
      </c>
      <c r="AD19" s="154" t="s">
        <v>235</v>
      </c>
      <c r="AE19" s="154" t="s">
        <v>124</v>
      </c>
      <c r="AF19" s="154" t="s">
        <v>243</v>
      </c>
      <c r="AG19" s="154" t="s">
        <v>124</v>
      </c>
      <c r="AH19" s="154" t="s">
        <v>237</v>
      </c>
      <c r="AI19" s="154" t="s">
        <v>124</v>
      </c>
      <c r="AJ19" s="154" t="s">
        <v>283</v>
      </c>
      <c r="AK19" s="154" t="s">
        <v>124</v>
      </c>
      <c r="AL19" s="154" t="s">
        <v>250</v>
      </c>
      <c r="AM19" s="154" t="s">
        <v>124</v>
      </c>
      <c r="AN19" s="154" t="s">
        <v>219</v>
      </c>
      <c r="AO19" s="154" t="s">
        <v>124</v>
      </c>
      <c r="AP19" s="154" t="s">
        <v>241</v>
      </c>
      <c r="AQ19" s="154" t="s">
        <v>124</v>
      </c>
      <c r="AR19" s="154" t="s">
        <v>253</v>
      </c>
      <c r="AS19" s="154" t="s">
        <v>124</v>
      </c>
      <c r="AT19" s="154" t="s">
        <v>264</v>
      </c>
      <c r="AU19" s="154" t="s">
        <v>124</v>
      </c>
      <c r="AV19" s="154" t="s">
        <v>260</v>
      </c>
      <c r="AW19" s="154" t="s">
        <v>124</v>
      </c>
      <c r="AX19" s="154" t="s">
        <v>241</v>
      </c>
      <c r="AY19" s="154" t="s">
        <v>124</v>
      </c>
      <c r="AZ19" s="154" t="s">
        <v>269</v>
      </c>
      <c r="BA19" s="154" t="s">
        <v>124</v>
      </c>
      <c r="BB19" s="154" t="s">
        <v>222</v>
      </c>
      <c r="BC19" s="154" t="s">
        <v>124</v>
      </c>
      <c r="BD19" s="154" t="s">
        <v>307</v>
      </c>
      <c r="BE19" s="154" t="s">
        <v>124</v>
      </c>
      <c r="BF19" s="154" t="s">
        <v>222</v>
      </c>
      <c r="BG19" s="154" t="s">
        <v>124</v>
      </c>
      <c r="BH19" s="154" t="s">
        <v>250</v>
      </c>
      <c r="BI19" s="154" t="s">
        <v>124</v>
      </c>
      <c r="BJ19" s="154" t="s">
        <v>275</v>
      </c>
      <c r="BK19" s="154" t="s">
        <v>124</v>
      </c>
      <c r="BL19" s="154" t="s">
        <v>264</v>
      </c>
      <c r="BM19" s="154" t="s">
        <v>124</v>
      </c>
      <c r="BN19" s="154" t="s">
        <v>253</v>
      </c>
      <c r="BO19" s="154" t="s">
        <v>124</v>
      </c>
      <c r="BP19" s="154" t="s">
        <v>264</v>
      </c>
      <c r="BQ19" s="154" t="s">
        <v>124</v>
      </c>
      <c r="BR19" s="154" t="s">
        <v>237</v>
      </c>
      <c r="BS19" s="154" t="s">
        <v>124</v>
      </c>
      <c r="BT19" s="154" t="s">
        <v>283</v>
      </c>
      <c r="BU19" s="154" t="s">
        <v>124</v>
      </c>
      <c r="BV19" s="154" t="s">
        <v>283</v>
      </c>
      <c r="BW19" s="154" t="s">
        <v>124</v>
      </c>
      <c r="BX19" s="154" t="s">
        <v>319</v>
      </c>
      <c r="BY19" s="106"/>
    </row>
    <row r="20" spans="1:77" ht="78.75" x14ac:dyDescent="0.2">
      <c r="A20" s="265"/>
      <c r="B20" s="168" t="s">
        <v>295</v>
      </c>
      <c r="C20" s="154" t="s">
        <v>124</v>
      </c>
      <c r="D20" s="154" t="s">
        <v>165</v>
      </c>
      <c r="E20" s="154" t="s">
        <v>124</v>
      </c>
      <c r="F20" s="154" t="s">
        <v>167</v>
      </c>
      <c r="G20" s="154" t="s">
        <v>123</v>
      </c>
      <c r="H20" s="154" t="s">
        <v>169</v>
      </c>
      <c r="I20" s="154" t="s">
        <v>124</v>
      </c>
      <c r="J20" s="154" t="s">
        <v>171</v>
      </c>
      <c r="K20" s="154" t="s">
        <v>124</v>
      </c>
      <c r="L20" s="154" t="s">
        <v>174</v>
      </c>
      <c r="M20" s="154" t="s">
        <v>124</v>
      </c>
      <c r="N20" s="154" t="s">
        <v>173</v>
      </c>
      <c r="O20" s="154" t="s">
        <v>124</v>
      </c>
      <c r="P20" s="154" t="s">
        <v>214</v>
      </c>
      <c r="Q20" s="154" t="s">
        <v>124</v>
      </c>
      <c r="R20" s="154" t="s">
        <v>220</v>
      </c>
      <c r="S20" s="154" t="s">
        <v>124</v>
      </c>
      <c r="T20" s="154" t="s">
        <v>227</v>
      </c>
      <c r="U20" s="154" t="s">
        <v>124</v>
      </c>
      <c r="V20" s="154" t="s">
        <v>220</v>
      </c>
      <c r="W20" s="154" t="s">
        <v>123</v>
      </c>
      <c r="X20" s="154" t="s">
        <v>290</v>
      </c>
      <c r="Y20" s="154" t="s">
        <v>124</v>
      </c>
      <c r="Z20" s="154" t="s">
        <v>220</v>
      </c>
      <c r="AA20" s="154" t="s">
        <v>124</v>
      </c>
      <c r="AB20" s="154" t="s">
        <v>238</v>
      </c>
      <c r="AC20" s="154" t="s">
        <v>124</v>
      </c>
      <c r="AD20" s="154" t="s">
        <v>236</v>
      </c>
      <c r="AE20" s="154" t="s">
        <v>124</v>
      </c>
      <c r="AF20" s="154" t="s">
        <v>236</v>
      </c>
      <c r="AG20" s="154" t="s">
        <v>124</v>
      </c>
      <c r="AH20" s="154" t="s">
        <v>238</v>
      </c>
      <c r="AI20" s="154" t="s">
        <v>124</v>
      </c>
      <c r="AJ20" s="154" t="s">
        <v>244</v>
      </c>
      <c r="AK20" s="154" t="s">
        <v>124</v>
      </c>
      <c r="AL20" s="154" t="s">
        <v>227</v>
      </c>
      <c r="AM20" s="154" t="s">
        <v>124</v>
      </c>
      <c r="AN20" s="154" t="s">
        <v>244</v>
      </c>
      <c r="AO20" s="154" t="s">
        <v>124</v>
      </c>
      <c r="AP20" s="154" t="s">
        <v>242</v>
      </c>
      <c r="AQ20" s="154" t="s">
        <v>124</v>
      </c>
      <c r="AR20" s="154" t="s">
        <v>254</v>
      </c>
      <c r="AS20" s="154" t="s">
        <v>124</v>
      </c>
      <c r="AT20" s="154" t="s">
        <v>265</v>
      </c>
      <c r="AU20" s="154" t="s">
        <v>124</v>
      </c>
      <c r="AV20" s="154" t="s">
        <v>236</v>
      </c>
      <c r="AW20" s="154" t="s">
        <v>124</v>
      </c>
      <c r="AX20" s="154" t="s">
        <v>244</v>
      </c>
      <c r="AY20" s="154" t="s">
        <v>124</v>
      </c>
      <c r="AZ20" s="154" t="s">
        <v>270</v>
      </c>
      <c r="BA20" s="154" t="s">
        <v>124</v>
      </c>
      <c r="BB20" s="154" t="s">
        <v>236</v>
      </c>
      <c r="BC20" s="154" t="s">
        <v>124</v>
      </c>
      <c r="BD20" s="154" t="s">
        <v>242</v>
      </c>
      <c r="BE20" s="154" t="s">
        <v>124</v>
      </c>
      <c r="BF20" s="154" t="s">
        <v>244</v>
      </c>
      <c r="BG20" s="154" t="s">
        <v>124</v>
      </c>
      <c r="BH20" s="154" t="s">
        <v>227</v>
      </c>
      <c r="BI20" s="154" t="s">
        <v>124</v>
      </c>
      <c r="BJ20" s="154" t="s">
        <v>236</v>
      </c>
      <c r="BK20" s="154" t="s">
        <v>124</v>
      </c>
      <c r="BL20" s="154" t="s">
        <v>238</v>
      </c>
      <c r="BM20" s="154" t="s">
        <v>124</v>
      </c>
      <c r="BN20" s="154" t="s">
        <v>287</v>
      </c>
      <c r="BO20" s="154" t="s">
        <v>124</v>
      </c>
      <c r="BP20" s="154" t="s">
        <v>242</v>
      </c>
      <c r="BQ20" s="154" t="s">
        <v>124</v>
      </c>
      <c r="BR20" s="154" t="s">
        <v>270</v>
      </c>
      <c r="BS20" s="154" t="s">
        <v>124</v>
      </c>
      <c r="BT20" s="154" t="s">
        <v>265</v>
      </c>
      <c r="BU20" s="154" t="s">
        <v>124</v>
      </c>
      <c r="BV20" s="154" t="s">
        <v>317</v>
      </c>
      <c r="BW20" s="154" t="s">
        <v>124</v>
      </c>
      <c r="BX20" s="154" t="s">
        <v>244</v>
      </c>
      <c r="BY20" s="106"/>
    </row>
    <row r="21" spans="1:77" ht="24.95" customHeight="1" x14ac:dyDescent="0.2">
      <c r="A21" s="109"/>
      <c r="B21" s="115" t="s">
        <v>137</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78"/>
    </row>
    <row r="22" spans="1:77" ht="156" customHeight="1" x14ac:dyDescent="0.2">
      <c r="A22" s="107"/>
      <c r="B22" s="181" t="s">
        <v>138</v>
      </c>
      <c r="C22" s="108" t="s">
        <v>124</v>
      </c>
      <c r="D22" s="132">
        <f>+'CORREC. ARITM. FACA'!H129</f>
        <v>453048969</v>
      </c>
      <c r="E22" s="108" t="s">
        <v>124</v>
      </c>
      <c r="F22" s="132">
        <f>+'CORREC. ARITM. FACA'!K129</f>
        <v>451789561.60799998</v>
      </c>
      <c r="G22" s="108" t="s">
        <v>124</v>
      </c>
      <c r="H22" s="132">
        <f>+'CORREC. ARITM. FACA'!N129</f>
        <v>450210820</v>
      </c>
      <c r="I22" s="108" t="s">
        <v>124</v>
      </c>
      <c r="J22" s="132">
        <f>+'CORREC. ARITM. FACA'!Q129</f>
        <v>451335335</v>
      </c>
      <c r="K22" s="108" t="s">
        <v>124</v>
      </c>
      <c r="L22" s="132">
        <f>+'CORREC. ARITM. FACA'!T129</f>
        <v>451749460</v>
      </c>
      <c r="M22" s="108" t="s">
        <v>124</v>
      </c>
      <c r="N22" s="132">
        <f>+'CORREC. ARITM. FACA'!W129</f>
        <v>450428284</v>
      </c>
      <c r="O22" s="108" t="s">
        <v>124</v>
      </c>
      <c r="P22" s="132">
        <f>+'CORREC. ARITM. FACA'!Z129</f>
        <v>451933614</v>
      </c>
      <c r="Q22" s="108" t="s">
        <v>124</v>
      </c>
      <c r="R22" s="132">
        <f>+'CORREC. ARITM. FACA'!AC129</f>
        <v>451565899</v>
      </c>
      <c r="S22" s="108" t="s">
        <v>124</v>
      </c>
      <c r="T22" s="132">
        <f>+'CORREC. ARITM. FACA'!AF129</f>
        <v>452757690</v>
      </c>
      <c r="U22" s="108" t="s">
        <v>124</v>
      </c>
      <c r="V22" s="132">
        <f>+'CORREC. ARITM. FACA'!AI129</f>
        <v>451441074</v>
      </c>
      <c r="W22" s="108" t="s">
        <v>124</v>
      </c>
      <c r="X22" s="132">
        <f>+'CORREC. ARITM. FACA'!AL129</f>
        <v>451335582</v>
      </c>
      <c r="Y22" s="108" t="s">
        <v>124</v>
      </c>
      <c r="Z22" s="132">
        <f>+'CORREC. ARITM. FACA'!AO129</f>
        <v>450565268</v>
      </c>
      <c r="AA22" s="108" t="s">
        <v>124</v>
      </c>
      <c r="AB22" s="132">
        <f>+'CORREC. ARITM. FACA'!AR129</f>
        <v>451793247.72399998</v>
      </c>
      <c r="AC22" s="108" t="s">
        <v>124</v>
      </c>
      <c r="AD22" s="132">
        <f>+'CORREC. ARITM. FACA'!AU129</f>
        <v>451889051</v>
      </c>
      <c r="AE22" s="108" t="s">
        <v>123</v>
      </c>
      <c r="AF22" s="132" t="s">
        <v>517</v>
      </c>
      <c r="AG22" s="108" t="s">
        <v>124</v>
      </c>
      <c r="AH22" s="132">
        <f>+'CORREC. ARITM. FACA'!BA129</f>
        <v>452400000</v>
      </c>
      <c r="AI22" s="108" t="s">
        <v>124</v>
      </c>
      <c r="AJ22" s="132">
        <f>+'CORREC. ARITM. FACA'!BD129</f>
        <v>452454553.51600003</v>
      </c>
      <c r="AK22" s="108" t="s">
        <v>123</v>
      </c>
      <c r="AL22" s="132" t="s">
        <v>515</v>
      </c>
      <c r="AM22" s="108" t="s">
        <v>123</v>
      </c>
      <c r="AN22" s="242" t="s">
        <v>516</v>
      </c>
      <c r="AO22" s="108" t="s">
        <v>124</v>
      </c>
      <c r="AP22" s="132">
        <f>+'CORREC. ARITM. FACA'!BM129</f>
        <v>452472385</v>
      </c>
      <c r="AQ22" s="108" t="s">
        <v>124</v>
      </c>
      <c r="AR22" s="132">
        <f>+'CORREC. ARITM. FACA'!BP129</f>
        <v>450977279</v>
      </c>
      <c r="AS22" s="108" t="s">
        <v>124</v>
      </c>
      <c r="AT22" s="132">
        <f>+'CORREC. ARITM. FACA'!BS129</f>
        <v>451114242</v>
      </c>
      <c r="AU22" s="108" t="s">
        <v>124</v>
      </c>
      <c r="AV22" s="132">
        <f>+'CORREC. ARITM. FACA'!BV129</f>
        <v>452252640</v>
      </c>
      <c r="AW22" s="108" t="s">
        <v>123</v>
      </c>
      <c r="AX22" s="132" t="s">
        <v>515</v>
      </c>
      <c r="AY22" s="108" t="s">
        <v>124</v>
      </c>
      <c r="AZ22" s="132">
        <f>+'CORREC. ARITM. FACA'!CB129</f>
        <v>450102109</v>
      </c>
      <c r="BA22" s="108" t="s">
        <v>124</v>
      </c>
      <c r="BB22" s="132">
        <f>+'CORREC. ARITM. FACA'!CE129</f>
        <v>450818144</v>
      </c>
      <c r="BC22" s="108" t="s">
        <v>124</v>
      </c>
      <c r="BD22" s="132">
        <f>+'CORREC. ARITM. FACA'!CH129</f>
        <v>452069966.99199998</v>
      </c>
      <c r="BE22" s="108" t="s">
        <v>124</v>
      </c>
      <c r="BF22" s="132">
        <f>+'CORREC. ARITM. FACA'!CK129</f>
        <v>451982438</v>
      </c>
      <c r="BG22" s="108" t="s">
        <v>123</v>
      </c>
      <c r="BH22" s="132" t="s">
        <v>515</v>
      </c>
      <c r="BI22" s="108" t="s">
        <v>124</v>
      </c>
      <c r="BJ22" s="132">
        <f>+'CORREC. ARITM. FACA'!CQ129</f>
        <v>452025702</v>
      </c>
      <c r="BK22" s="108" t="s">
        <v>124</v>
      </c>
      <c r="BL22" s="132">
        <f>+'CORREC. ARITM. FACA'!CT129</f>
        <v>451298541</v>
      </c>
      <c r="BM22" s="108" t="s">
        <v>124</v>
      </c>
      <c r="BN22" s="132">
        <f>+'CORREC. ARITM. FACA'!CW129</f>
        <v>454710602</v>
      </c>
      <c r="BO22" s="108" t="s">
        <v>124</v>
      </c>
      <c r="BP22" s="132">
        <f>+'CORREC. ARITM. FACA'!CZ129</f>
        <v>451751711</v>
      </c>
      <c r="BQ22" s="108" t="s">
        <v>124</v>
      </c>
      <c r="BR22" s="132">
        <f>+'CORREC. ARITM. FACA'!DC129</f>
        <v>452472385</v>
      </c>
      <c r="BS22" s="108" t="s">
        <v>124</v>
      </c>
      <c r="BT22" s="132">
        <f>+'CORREC. ARITM. FACA'!DF129</f>
        <v>451199916</v>
      </c>
      <c r="BU22" s="108" t="s">
        <v>124</v>
      </c>
      <c r="BV22" s="132">
        <f>+'CORREC. ARITM. FACA'!DI129</f>
        <v>451711208</v>
      </c>
      <c r="BW22" s="108" t="s">
        <v>124</v>
      </c>
      <c r="BX22" s="132">
        <f>+'CORREC. ARITM. FACA'!DL129</f>
        <v>451959268</v>
      </c>
      <c r="BY22" s="179"/>
    </row>
    <row r="23" spans="1:77" ht="13.5" thickBot="1" x14ac:dyDescent="0.25">
      <c r="A23" s="117"/>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row>
    <row r="24" spans="1:77" s="118" customFormat="1" ht="19.5" customHeight="1" thickBot="1" x14ac:dyDescent="0.3">
      <c r="A24" s="261" t="s">
        <v>127</v>
      </c>
      <c r="B24" s="266"/>
      <c r="C24" s="261" t="s">
        <v>128</v>
      </c>
      <c r="D24" s="262"/>
      <c r="E24" s="261" t="s">
        <v>128</v>
      </c>
      <c r="F24" s="262"/>
      <c r="G24" s="261" t="s">
        <v>128</v>
      </c>
      <c r="H24" s="262"/>
      <c r="I24" s="261" t="s">
        <v>128</v>
      </c>
      <c r="J24" s="262"/>
      <c r="K24" s="261" t="s">
        <v>128</v>
      </c>
      <c r="L24" s="262"/>
      <c r="M24" s="261" t="s">
        <v>128</v>
      </c>
      <c r="N24" s="262"/>
      <c r="O24" s="261" t="s">
        <v>129</v>
      </c>
      <c r="P24" s="262"/>
      <c r="Q24" s="261" t="s">
        <v>128</v>
      </c>
      <c r="R24" s="262"/>
      <c r="S24" s="261" t="s">
        <v>128</v>
      </c>
      <c r="T24" s="262"/>
      <c r="U24" s="261" t="s">
        <v>129</v>
      </c>
      <c r="V24" s="262"/>
      <c r="W24" s="261" t="s">
        <v>128</v>
      </c>
      <c r="X24" s="262"/>
      <c r="Y24" s="261" t="s">
        <v>129</v>
      </c>
      <c r="Z24" s="262"/>
      <c r="AA24" s="261" t="s">
        <v>129</v>
      </c>
      <c r="AB24" s="262"/>
      <c r="AC24" s="261" t="s">
        <v>128</v>
      </c>
      <c r="AD24" s="262"/>
      <c r="AE24" s="261" t="s">
        <v>128</v>
      </c>
      <c r="AF24" s="262"/>
      <c r="AG24" s="261" t="s">
        <v>129</v>
      </c>
      <c r="AH24" s="262"/>
      <c r="AI24" s="261" t="s">
        <v>128</v>
      </c>
      <c r="AJ24" s="262"/>
      <c r="AK24" s="261" t="s">
        <v>128</v>
      </c>
      <c r="AL24" s="262"/>
      <c r="AM24" s="261" t="s">
        <v>128</v>
      </c>
      <c r="AN24" s="262"/>
      <c r="AO24" s="261" t="s">
        <v>128</v>
      </c>
      <c r="AP24" s="262"/>
      <c r="AQ24" s="261" t="s">
        <v>128</v>
      </c>
      <c r="AR24" s="262"/>
      <c r="AS24" s="261" t="s">
        <v>129</v>
      </c>
      <c r="AT24" s="262"/>
      <c r="AU24" s="261" t="s">
        <v>129</v>
      </c>
      <c r="AV24" s="262"/>
      <c r="AW24" s="261" t="s">
        <v>128</v>
      </c>
      <c r="AX24" s="262"/>
      <c r="AY24" s="261" t="s">
        <v>128</v>
      </c>
      <c r="AZ24" s="262"/>
      <c r="BA24" s="261" t="s">
        <v>128</v>
      </c>
      <c r="BB24" s="262"/>
      <c r="BC24" s="261" t="s">
        <v>128</v>
      </c>
      <c r="BD24" s="262"/>
      <c r="BE24" s="261" t="s">
        <v>128</v>
      </c>
      <c r="BF24" s="262"/>
      <c r="BG24" s="261" t="s">
        <v>128</v>
      </c>
      <c r="BH24" s="262"/>
      <c r="BI24" s="261" t="s">
        <v>128</v>
      </c>
      <c r="BJ24" s="262"/>
      <c r="BK24" s="261" t="s">
        <v>128</v>
      </c>
      <c r="BL24" s="262"/>
      <c r="BM24" s="261" t="s">
        <v>128</v>
      </c>
      <c r="BN24" s="262"/>
      <c r="BO24" s="261" t="s">
        <v>128</v>
      </c>
      <c r="BP24" s="262"/>
      <c r="BQ24" s="261" t="s">
        <v>128</v>
      </c>
      <c r="BR24" s="262"/>
      <c r="BS24" s="261" t="s">
        <v>128</v>
      </c>
      <c r="BT24" s="262"/>
      <c r="BU24" s="261" t="s">
        <v>128</v>
      </c>
      <c r="BV24" s="262"/>
      <c r="BW24" s="261" t="s">
        <v>128</v>
      </c>
      <c r="BX24" s="262"/>
      <c r="BY24" s="180"/>
    </row>
    <row r="26" spans="1:77" ht="12.75" customHeight="1" x14ac:dyDescent="0.2">
      <c r="C26" s="120"/>
      <c r="E26" s="121"/>
      <c r="G26" s="121"/>
      <c r="I26" s="121"/>
      <c r="K26" s="121"/>
      <c r="M26" s="121"/>
      <c r="O26" s="121"/>
      <c r="Q26" s="121"/>
      <c r="S26" s="121"/>
      <c r="U26" s="121"/>
      <c r="W26" s="121"/>
      <c r="Y26" s="121"/>
      <c r="AA26" s="121"/>
      <c r="AC26" s="121"/>
      <c r="AE26" s="121"/>
      <c r="AG26" s="121"/>
      <c r="AI26" s="121"/>
      <c r="AK26" s="121"/>
      <c r="AM26" s="121"/>
      <c r="AO26" s="121"/>
      <c r="AQ26" s="121"/>
      <c r="AS26" s="121"/>
      <c r="AU26" s="121"/>
      <c r="AW26" s="121"/>
      <c r="AY26" s="121"/>
      <c r="BA26" s="121"/>
      <c r="BC26" s="121"/>
      <c r="BE26" s="121"/>
      <c r="BG26" s="121"/>
      <c r="BI26" s="121"/>
      <c r="BK26" s="121"/>
      <c r="BM26" s="121"/>
      <c r="BO26" s="121"/>
      <c r="BQ26" s="121"/>
      <c r="BS26" s="121"/>
      <c r="BU26" s="121"/>
      <c r="BW26" s="121"/>
    </row>
    <row r="27" spans="1:77" ht="18.75" customHeight="1" x14ac:dyDescent="0.2">
      <c r="B27" s="122"/>
      <c r="C27" s="102" t="s">
        <v>130</v>
      </c>
      <c r="E27" s="121"/>
      <c r="G27" s="121"/>
      <c r="I27" s="121"/>
      <c r="K27" s="121"/>
      <c r="M27" s="121"/>
      <c r="O27" s="121"/>
      <c r="Q27" s="121"/>
      <c r="S27" s="121"/>
      <c r="U27" s="121"/>
      <c r="W27" s="121"/>
      <c r="Y27" s="121"/>
      <c r="AA27" s="121"/>
      <c r="AC27" s="121"/>
      <c r="AE27" s="121"/>
      <c r="AG27" s="121"/>
      <c r="AI27" s="121"/>
      <c r="AK27" s="121"/>
      <c r="AM27" s="121"/>
      <c r="AO27" s="121"/>
      <c r="AQ27" s="121"/>
      <c r="AS27" s="121"/>
      <c r="AU27" s="121"/>
      <c r="AW27" s="121"/>
      <c r="AY27" s="121"/>
      <c r="BA27" s="121"/>
      <c r="BC27" s="121"/>
      <c r="BE27" s="121"/>
      <c r="BG27" s="121"/>
      <c r="BI27" s="121"/>
      <c r="BK27" s="121"/>
      <c r="BM27" s="121"/>
      <c r="BO27" s="121"/>
      <c r="BQ27" s="121"/>
      <c r="BS27" s="121"/>
      <c r="BU27" s="121"/>
      <c r="BW27" s="121"/>
    </row>
    <row r="28" spans="1:77" ht="12.75" customHeight="1" x14ac:dyDescent="0.2">
      <c r="C28" s="120"/>
      <c r="E28" s="121"/>
      <c r="G28" s="121"/>
      <c r="I28" s="121"/>
      <c r="K28" s="121"/>
      <c r="M28" s="121"/>
      <c r="O28" s="121"/>
      <c r="Q28" s="121"/>
      <c r="S28" s="121"/>
      <c r="U28" s="121"/>
      <c r="W28" s="121"/>
      <c r="Y28" s="121"/>
      <c r="AA28" s="121"/>
      <c r="AC28" s="121"/>
      <c r="AE28" s="121"/>
      <c r="AG28" s="121"/>
      <c r="AI28" s="121"/>
      <c r="AK28" s="121"/>
      <c r="AM28" s="121"/>
      <c r="AO28" s="121"/>
      <c r="AQ28" s="121"/>
      <c r="AS28" s="121"/>
      <c r="AU28" s="121"/>
      <c r="AW28" s="121"/>
      <c r="AY28" s="121"/>
      <c r="BA28" s="121"/>
      <c r="BC28" s="121"/>
      <c r="BE28" s="121"/>
      <c r="BG28" s="121"/>
      <c r="BI28" s="121"/>
      <c r="BK28" s="121"/>
      <c r="BM28" s="121"/>
      <c r="BO28" s="121"/>
      <c r="BQ28" s="121"/>
      <c r="BS28" s="121"/>
      <c r="BU28" s="121"/>
      <c r="BW28" s="121"/>
    </row>
    <row r="29" spans="1:77" ht="12.75" customHeight="1" x14ac:dyDescent="0.2">
      <c r="C29" s="120"/>
      <c r="E29" s="121"/>
      <c r="G29" s="121"/>
      <c r="I29" s="121"/>
      <c r="K29" s="121"/>
      <c r="M29" s="121"/>
      <c r="O29" s="121"/>
      <c r="Q29" s="121"/>
      <c r="S29" s="121"/>
      <c r="U29" s="121"/>
      <c r="W29" s="121"/>
      <c r="Y29" s="121"/>
      <c r="AA29" s="121"/>
      <c r="AC29" s="121"/>
      <c r="AE29" s="121"/>
      <c r="AG29" s="121"/>
      <c r="AI29" s="121"/>
      <c r="AK29" s="121"/>
      <c r="AM29" s="121"/>
      <c r="AO29" s="121"/>
      <c r="AQ29" s="121"/>
      <c r="AS29" s="121"/>
      <c r="AU29" s="121"/>
      <c r="AW29" s="121"/>
      <c r="AY29" s="121"/>
      <c r="BA29" s="121"/>
      <c r="BC29" s="121"/>
      <c r="BE29" s="121"/>
      <c r="BG29" s="121"/>
      <c r="BI29" s="121"/>
      <c r="BK29" s="121"/>
      <c r="BM29" s="121"/>
      <c r="BO29" s="121"/>
      <c r="BQ29" s="121"/>
      <c r="BS29" s="121"/>
      <c r="BU29" s="121"/>
      <c r="BW29" s="121"/>
    </row>
    <row r="30" spans="1:77" ht="12.75" customHeight="1" x14ac:dyDescent="0.2">
      <c r="C30" s="120"/>
      <c r="E30" s="121"/>
      <c r="G30" s="121"/>
      <c r="I30" s="121"/>
      <c r="K30" s="121"/>
      <c r="M30" s="121"/>
      <c r="O30" s="121"/>
      <c r="Q30" s="121"/>
      <c r="S30" s="121"/>
      <c r="U30" s="121"/>
      <c r="W30" s="121"/>
      <c r="Y30" s="121"/>
      <c r="AA30" s="121"/>
      <c r="AC30" s="121"/>
      <c r="AE30" s="121"/>
      <c r="AG30" s="121"/>
      <c r="AI30" s="121"/>
      <c r="AK30" s="121"/>
      <c r="AM30" s="121"/>
      <c r="AO30" s="121"/>
      <c r="AQ30" s="121"/>
      <c r="AS30" s="121"/>
      <c r="AU30" s="121"/>
      <c r="AW30" s="121"/>
      <c r="AY30" s="121"/>
      <c r="BA30" s="121"/>
      <c r="BC30" s="121"/>
      <c r="BE30" s="121"/>
      <c r="BG30" s="121"/>
      <c r="BI30" s="121"/>
      <c r="BK30" s="121"/>
      <c r="BM30" s="121"/>
      <c r="BO30" s="121"/>
      <c r="BQ30" s="121"/>
      <c r="BS30" s="121"/>
      <c r="BU30" s="121"/>
      <c r="BW30" s="121"/>
    </row>
    <row r="31" spans="1:77" ht="12.75" customHeight="1" x14ac:dyDescent="0.2">
      <c r="C31" s="120"/>
      <c r="E31" s="121"/>
      <c r="G31" s="121"/>
      <c r="I31" s="121"/>
      <c r="K31" s="121"/>
      <c r="M31" s="121"/>
      <c r="O31" s="121"/>
      <c r="Q31" s="121"/>
      <c r="S31" s="121"/>
      <c r="U31" s="121"/>
      <c r="W31" s="121"/>
      <c r="Y31" s="121"/>
      <c r="AA31" s="121"/>
      <c r="AC31" s="121"/>
      <c r="AE31" s="121"/>
      <c r="AG31" s="121"/>
      <c r="AI31" s="121"/>
      <c r="AK31" s="121"/>
      <c r="AM31" s="121"/>
      <c r="AO31" s="121"/>
      <c r="AQ31" s="121"/>
      <c r="AS31" s="121"/>
      <c r="AU31" s="121"/>
      <c r="AW31" s="121"/>
      <c r="AY31" s="121"/>
      <c r="BA31" s="121"/>
      <c r="BC31" s="121"/>
      <c r="BE31" s="121"/>
      <c r="BG31" s="121"/>
      <c r="BI31" s="121"/>
      <c r="BK31" s="121"/>
      <c r="BM31" s="121"/>
      <c r="BO31" s="121"/>
      <c r="BQ31" s="121"/>
      <c r="BS31" s="121"/>
      <c r="BU31" s="121"/>
      <c r="BW31" s="121"/>
    </row>
    <row r="32" spans="1:77" ht="17.25" customHeight="1" x14ac:dyDescent="0.25">
      <c r="B32" s="123"/>
      <c r="C32" s="123" t="s">
        <v>131</v>
      </c>
      <c r="E32" s="123" t="s">
        <v>132</v>
      </c>
      <c r="F32" s="123"/>
      <c r="G32" s="123" t="s">
        <v>322</v>
      </c>
      <c r="I32" s="123"/>
      <c r="J32" s="124"/>
      <c r="L32" s="124"/>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row>
    <row r="33" spans="1:77" ht="15" customHeight="1" x14ac:dyDescent="0.25">
      <c r="B33" s="124"/>
      <c r="C33" s="124" t="s">
        <v>133</v>
      </c>
      <c r="E33" s="124" t="s">
        <v>321</v>
      </c>
      <c r="F33" s="124"/>
      <c r="G33" s="124" t="s">
        <v>133</v>
      </c>
      <c r="I33" s="101"/>
      <c r="J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row>
    <row r="34" spans="1:77" ht="14.25" customHeight="1" x14ac:dyDescent="0.25">
      <c r="B34" s="124"/>
      <c r="C34" s="124"/>
      <c r="E34" s="121"/>
      <c r="F34" s="124"/>
      <c r="G34" s="124"/>
      <c r="H34" s="124"/>
      <c r="I34" s="124"/>
      <c r="J34" s="126"/>
      <c r="K34" s="126"/>
      <c r="L34" s="126"/>
      <c r="M34" s="121"/>
      <c r="N34" s="124"/>
      <c r="O34" s="121"/>
      <c r="P34" s="124"/>
      <c r="Q34" s="121"/>
      <c r="R34" s="124"/>
      <c r="S34" s="121"/>
      <c r="T34" s="124"/>
      <c r="U34" s="121"/>
      <c r="V34" s="124"/>
      <c r="W34" s="121"/>
      <c r="X34" s="124"/>
      <c r="Y34" s="121"/>
      <c r="Z34" s="124"/>
      <c r="AA34" s="121"/>
      <c r="AB34" s="124"/>
      <c r="AC34" s="121"/>
      <c r="AD34" s="124"/>
      <c r="AE34" s="121"/>
      <c r="AF34" s="124"/>
      <c r="AG34" s="121"/>
      <c r="AH34" s="124"/>
      <c r="AI34" s="121"/>
      <c r="AJ34" s="124"/>
      <c r="AK34" s="121"/>
      <c r="AL34" s="124"/>
      <c r="AM34" s="121"/>
      <c r="AN34" s="124"/>
      <c r="AO34" s="121"/>
      <c r="AP34" s="124"/>
      <c r="AQ34" s="121"/>
      <c r="AR34" s="124"/>
      <c r="AS34" s="121"/>
      <c r="AT34" s="124"/>
      <c r="AU34" s="121"/>
      <c r="AV34" s="124"/>
      <c r="AW34" s="121"/>
      <c r="AX34" s="124"/>
      <c r="AY34" s="121"/>
      <c r="AZ34" s="124"/>
      <c r="BA34" s="121"/>
      <c r="BB34" s="124"/>
      <c r="BC34" s="121"/>
      <c r="BD34" s="124"/>
      <c r="BE34" s="121"/>
      <c r="BF34" s="124"/>
      <c r="BG34" s="121"/>
      <c r="BH34" s="124"/>
      <c r="BI34" s="121"/>
      <c r="BJ34" s="124"/>
      <c r="BK34" s="121"/>
      <c r="BL34" s="124"/>
      <c r="BM34" s="121"/>
      <c r="BN34" s="124"/>
      <c r="BO34" s="121"/>
      <c r="BP34" s="124"/>
      <c r="BQ34" s="121"/>
      <c r="BR34" s="124"/>
      <c r="BS34" s="121"/>
      <c r="BT34" s="124"/>
      <c r="BU34" s="121"/>
      <c r="BV34" s="124"/>
      <c r="BW34" s="121"/>
      <c r="BX34" s="124"/>
      <c r="BY34" s="124"/>
    </row>
    <row r="35" spans="1:77" ht="14.25" customHeight="1" x14ac:dyDescent="0.25">
      <c r="B35" s="124"/>
      <c r="C35" s="124"/>
      <c r="D35" s="126"/>
      <c r="E35" s="126"/>
      <c r="J35" s="106"/>
      <c r="K35" s="106"/>
      <c r="L35" s="106"/>
      <c r="M35" s="126"/>
      <c r="O35" s="126"/>
      <c r="Q35" s="126"/>
      <c r="S35" s="126"/>
      <c r="U35" s="126"/>
      <c r="W35" s="126"/>
      <c r="Y35" s="126"/>
      <c r="AA35" s="126"/>
      <c r="AC35" s="126"/>
      <c r="AE35" s="126"/>
      <c r="AG35" s="126"/>
      <c r="AI35" s="126"/>
      <c r="AK35" s="126"/>
      <c r="AM35" s="126"/>
      <c r="AO35" s="126"/>
      <c r="AQ35" s="126"/>
      <c r="AS35" s="126"/>
      <c r="AU35" s="126"/>
      <c r="AW35" s="126"/>
      <c r="AY35" s="126"/>
      <c r="BA35" s="126"/>
      <c r="BC35" s="126"/>
      <c r="BE35" s="126"/>
      <c r="BG35" s="126"/>
      <c r="BI35" s="126"/>
      <c r="BK35" s="126"/>
      <c r="BM35" s="126"/>
      <c r="BO35" s="126"/>
      <c r="BQ35" s="126"/>
      <c r="BS35" s="126"/>
      <c r="BU35" s="126"/>
      <c r="BW35" s="126"/>
    </row>
    <row r="36" spans="1:77" ht="14.25" customHeight="1" x14ac:dyDescent="0.25">
      <c r="B36" s="124"/>
      <c r="C36" s="124"/>
      <c r="D36" s="126"/>
      <c r="E36" s="126"/>
      <c r="J36" s="106"/>
      <c r="K36" s="106"/>
      <c r="L36" s="106"/>
      <c r="M36" s="126"/>
      <c r="O36" s="126"/>
      <c r="Q36" s="126"/>
      <c r="S36" s="126"/>
      <c r="U36" s="126"/>
      <c r="W36" s="126"/>
      <c r="Y36" s="126"/>
      <c r="AA36" s="126"/>
      <c r="AC36" s="126"/>
      <c r="AE36" s="126"/>
      <c r="AG36" s="126"/>
      <c r="AI36" s="126"/>
      <c r="AK36" s="126"/>
      <c r="AM36" s="126"/>
      <c r="AO36" s="126"/>
      <c r="AQ36" s="126"/>
      <c r="AS36" s="126"/>
      <c r="AU36" s="126"/>
      <c r="AW36" s="126"/>
      <c r="AY36" s="126"/>
      <c r="BA36" s="126"/>
      <c r="BC36" s="126"/>
      <c r="BE36" s="126"/>
      <c r="BG36" s="126"/>
      <c r="BI36" s="126"/>
      <c r="BK36" s="126"/>
      <c r="BM36" s="126"/>
      <c r="BO36" s="126"/>
      <c r="BQ36" s="126"/>
      <c r="BS36" s="126"/>
      <c r="BU36" s="126"/>
      <c r="BW36" s="126"/>
    </row>
    <row r="37" spans="1:77" ht="14.25" customHeight="1" x14ac:dyDescent="0.25">
      <c r="B37" s="124"/>
      <c r="C37" s="124"/>
      <c r="D37" s="126"/>
      <c r="E37" s="126"/>
      <c r="F37" s="124"/>
      <c r="G37" s="124"/>
      <c r="H37" s="124"/>
      <c r="I37" s="124"/>
      <c r="J37" s="106"/>
      <c r="K37" s="106"/>
      <c r="L37" s="106"/>
      <c r="M37" s="126"/>
      <c r="N37" s="124"/>
      <c r="O37" s="126"/>
      <c r="P37" s="124"/>
      <c r="Q37" s="126"/>
      <c r="R37" s="124"/>
      <c r="S37" s="126"/>
      <c r="T37" s="124"/>
      <c r="U37" s="126"/>
      <c r="V37" s="124"/>
      <c r="W37" s="126"/>
      <c r="X37" s="124"/>
      <c r="Y37" s="126"/>
      <c r="Z37" s="124"/>
      <c r="AA37" s="126"/>
      <c r="AB37" s="124"/>
      <c r="AC37" s="126"/>
      <c r="AD37" s="124"/>
      <c r="AE37" s="126"/>
      <c r="AF37" s="124"/>
      <c r="AG37" s="126"/>
      <c r="AH37" s="124"/>
      <c r="AI37" s="126"/>
      <c r="AJ37" s="124"/>
      <c r="AK37" s="126"/>
      <c r="AL37" s="124"/>
      <c r="AM37" s="126"/>
      <c r="AN37" s="124"/>
      <c r="AO37" s="126"/>
      <c r="AP37" s="124"/>
      <c r="AQ37" s="126"/>
      <c r="AR37" s="124"/>
      <c r="AS37" s="126"/>
      <c r="AT37" s="124"/>
      <c r="AU37" s="126"/>
      <c r="AV37" s="124"/>
      <c r="AW37" s="126"/>
      <c r="AX37" s="124"/>
      <c r="AY37" s="126"/>
      <c r="AZ37" s="124"/>
      <c r="BA37" s="126"/>
      <c r="BB37" s="124"/>
      <c r="BC37" s="126"/>
      <c r="BD37" s="124"/>
      <c r="BE37" s="126"/>
      <c r="BF37" s="124"/>
      <c r="BG37" s="126"/>
      <c r="BH37" s="124"/>
      <c r="BI37" s="126"/>
      <c r="BJ37" s="124"/>
      <c r="BK37" s="126"/>
      <c r="BL37" s="124"/>
      <c r="BM37" s="126"/>
      <c r="BN37" s="124"/>
      <c r="BO37" s="126"/>
      <c r="BP37" s="124"/>
      <c r="BQ37" s="126"/>
      <c r="BR37" s="124"/>
      <c r="BS37" s="126"/>
      <c r="BT37" s="124"/>
      <c r="BU37" s="126"/>
      <c r="BV37" s="124"/>
      <c r="BW37" s="126"/>
      <c r="BX37" s="124"/>
      <c r="BY37" s="124"/>
    </row>
    <row r="38" spans="1:77" ht="14.25" customHeight="1" x14ac:dyDescent="0.2">
      <c r="B38" s="123"/>
      <c r="C38" s="123" t="s">
        <v>134</v>
      </c>
      <c r="D38" s="123"/>
      <c r="E38" s="123"/>
      <c r="F38" s="123"/>
      <c r="G38" s="123"/>
      <c r="H38" s="123"/>
      <c r="I38" s="123"/>
      <c r="J38" s="121"/>
      <c r="K38" s="121"/>
      <c r="L38" s="121"/>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row>
    <row r="39" spans="1:77" ht="14.25" customHeight="1" x14ac:dyDescent="0.25">
      <c r="B39" s="124"/>
      <c r="C39" s="124" t="s">
        <v>135</v>
      </c>
      <c r="D39" s="126"/>
      <c r="E39" s="126"/>
      <c r="F39" s="124"/>
      <c r="G39" s="124"/>
      <c r="H39" s="124"/>
      <c r="I39" s="124"/>
      <c r="J39" s="133"/>
      <c r="K39" s="133"/>
      <c r="L39" s="133"/>
      <c r="M39" s="126"/>
      <c r="N39" s="124"/>
      <c r="O39" s="126"/>
      <c r="P39" s="124"/>
      <c r="Q39" s="126"/>
      <c r="R39" s="124"/>
      <c r="S39" s="126"/>
      <c r="T39" s="124"/>
      <c r="U39" s="126"/>
      <c r="V39" s="124"/>
      <c r="W39" s="126"/>
      <c r="X39" s="124"/>
      <c r="Y39" s="126"/>
      <c r="Z39" s="124"/>
      <c r="AA39" s="126"/>
      <c r="AB39" s="124"/>
      <c r="AC39" s="126"/>
      <c r="AD39" s="124"/>
      <c r="AE39" s="126"/>
      <c r="AF39" s="124"/>
      <c r="AG39" s="126"/>
      <c r="AH39" s="124"/>
      <c r="AI39" s="126"/>
      <c r="AJ39" s="124"/>
      <c r="AK39" s="126"/>
      <c r="AL39" s="124"/>
      <c r="AM39" s="126"/>
      <c r="AN39" s="124"/>
      <c r="AO39" s="126"/>
      <c r="AP39" s="124"/>
      <c r="AQ39" s="126"/>
      <c r="AR39" s="124"/>
      <c r="AS39" s="126"/>
      <c r="AT39" s="124"/>
      <c r="AU39" s="126"/>
      <c r="AV39" s="124"/>
      <c r="AW39" s="126"/>
      <c r="AX39" s="124"/>
      <c r="AY39" s="126"/>
      <c r="AZ39" s="124"/>
      <c r="BA39" s="126"/>
      <c r="BB39" s="124"/>
      <c r="BC39" s="126"/>
      <c r="BD39" s="124"/>
      <c r="BE39" s="126"/>
      <c r="BF39" s="124"/>
      <c r="BG39" s="126"/>
      <c r="BH39" s="124"/>
      <c r="BI39" s="126"/>
      <c r="BJ39" s="124"/>
      <c r="BK39" s="126"/>
      <c r="BL39" s="124"/>
      <c r="BM39" s="126"/>
      <c r="BN39" s="124"/>
      <c r="BO39" s="126"/>
      <c r="BP39" s="124"/>
      <c r="BQ39" s="126"/>
      <c r="BR39" s="124"/>
      <c r="BS39" s="126"/>
      <c r="BT39" s="124"/>
      <c r="BU39" s="126"/>
      <c r="BV39" s="124"/>
      <c r="BW39" s="126"/>
      <c r="BX39" s="124"/>
      <c r="BY39" s="124"/>
    </row>
    <row r="40" spans="1:77" ht="14.25" customHeight="1" x14ac:dyDescent="0.25">
      <c r="B40" s="124"/>
      <c r="C40" s="124" t="s">
        <v>136</v>
      </c>
      <c r="D40" s="126"/>
      <c r="E40" s="126"/>
      <c r="F40" s="124"/>
      <c r="G40" s="124"/>
      <c r="H40" s="124"/>
      <c r="I40" s="124"/>
      <c r="J40" s="133"/>
      <c r="K40" s="133"/>
      <c r="L40" s="133"/>
      <c r="M40" s="126"/>
      <c r="N40" s="124"/>
      <c r="O40" s="126"/>
      <c r="P40" s="124"/>
      <c r="Q40" s="126"/>
      <c r="R40" s="124"/>
      <c r="S40" s="126"/>
      <c r="T40" s="124"/>
      <c r="U40" s="126"/>
      <c r="V40" s="124"/>
      <c r="W40" s="126"/>
      <c r="X40" s="124"/>
      <c r="Y40" s="126"/>
      <c r="Z40" s="124"/>
      <c r="AA40" s="126"/>
      <c r="AB40" s="124"/>
      <c r="AC40" s="126"/>
      <c r="AD40" s="124"/>
      <c r="AE40" s="126"/>
      <c r="AF40" s="124"/>
      <c r="AG40" s="126"/>
      <c r="AH40" s="124"/>
      <c r="AI40" s="126"/>
      <c r="AJ40" s="124"/>
      <c r="AK40" s="126"/>
      <c r="AL40" s="124"/>
      <c r="AM40" s="126"/>
      <c r="AN40" s="124"/>
      <c r="AO40" s="126"/>
      <c r="AP40" s="124"/>
      <c r="AQ40" s="126"/>
      <c r="AR40" s="124"/>
      <c r="AS40" s="126"/>
      <c r="AT40" s="124"/>
      <c r="AU40" s="126"/>
      <c r="AV40" s="124"/>
      <c r="AW40" s="126"/>
      <c r="AX40" s="124"/>
      <c r="AY40" s="126"/>
      <c r="AZ40" s="124"/>
      <c r="BA40" s="126"/>
      <c r="BB40" s="124"/>
      <c r="BC40" s="126"/>
      <c r="BD40" s="124"/>
      <c r="BE40" s="126"/>
      <c r="BF40" s="124"/>
      <c r="BG40" s="126"/>
      <c r="BH40" s="124"/>
      <c r="BI40" s="126"/>
      <c r="BJ40" s="124"/>
      <c r="BK40" s="126"/>
      <c r="BL40" s="124"/>
      <c r="BM40" s="126"/>
      <c r="BN40" s="124"/>
      <c r="BO40" s="126"/>
      <c r="BP40" s="124"/>
      <c r="BQ40" s="126"/>
      <c r="BR40" s="124"/>
      <c r="BS40" s="126"/>
      <c r="BT40" s="124"/>
      <c r="BU40" s="126"/>
      <c r="BV40" s="124"/>
      <c r="BW40" s="126"/>
      <c r="BX40" s="124"/>
      <c r="BY40" s="124"/>
    </row>
    <row r="41" spans="1:77" ht="14.25" customHeight="1" x14ac:dyDescent="0.25">
      <c r="B41" s="124"/>
      <c r="C41" s="126"/>
      <c r="D41" s="126"/>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4"/>
      <c r="BR41" s="124"/>
      <c r="BS41" s="124"/>
      <c r="BT41" s="124"/>
      <c r="BU41" s="124"/>
      <c r="BV41" s="124"/>
      <c r="BW41" s="124"/>
      <c r="BX41" s="124"/>
      <c r="BY41" s="124"/>
    </row>
    <row r="47" spans="1:77" s="120" customFormat="1" x14ac:dyDescent="0.25">
      <c r="A47" s="119"/>
      <c r="C47" s="121"/>
      <c r="D47" s="121"/>
    </row>
    <row r="48" spans="1:77" s="120" customFormat="1" x14ac:dyDescent="0.25">
      <c r="A48" s="119"/>
      <c r="C48" s="121"/>
      <c r="D48" s="121"/>
    </row>
    <row r="49" spans="1:4" s="120" customFormat="1" x14ac:dyDescent="0.25">
      <c r="A49" s="119"/>
      <c r="C49" s="121"/>
      <c r="D49" s="121"/>
    </row>
    <row r="50" spans="1:4" s="120" customFormat="1" x14ac:dyDescent="0.25">
      <c r="A50" s="119"/>
      <c r="C50" s="121"/>
      <c r="D50" s="121"/>
    </row>
    <row r="51" spans="1:4" s="120" customFormat="1" x14ac:dyDescent="0.25">
      <c r="A51" s="119"/>
      <c r="C51" s="121"/>
      <c r="D51" s="121"/>
    </row>
  </sheetData>
  <mergeCells count="116">
    <mergeCell ref="A9:A11"/>
    <mergeCell ref="B9:B10"/>
    <mergeCell ref="C9:D9"/>
    <mergeCell ref="E9:F9"/>
    <mergeCell ref="A24:B24"/>
    <mergeCell ref="C24:D24"/>
    <mergeCell ref="E24:F24"/>
    <mergeCell ref="C10:D10"/>
    <mergeCell ref="E10:F10"/>
    <mergeCell ref="A18:A20"/>
    <mergeCell ref="G9:H9"/>
    <mergeCell ref="G10:H10"/>
    <mergeCell ref="G24:H24"/>
    <mergeCell ref="I9:J9"/>
    <mergeCell ref="I10:J10"/>
    <mergeCell ref="I24:J24"/>
    <mergeCell ref="O9:P9"/>
    <mergeCell ref="O10:P10"/>
    <mergeCell ref="O24:P24"/>
    <mergeCell ref="K9:L9"/>
    <mergeCell ref="M9:N9"/>
    <mergeCell ref="M10:N10"/>
    <mergeCell ref="M24:N24"/>
    <mergeCell ref="K10:L10"/>
    <mergeCell ref="K24:L24"/>
    <mergeCell ref="W9:X9"/>
    <mergeCell ref="Y9:Z9"/>
    <mergeCell ref="W10:X10"/>
    <mergeCell ref="Y10:Z10"/>
    <mergeCell ref="W24:X24"/>
    <mergeCell ref="Y24:Z24"/>
    <mergeCell ref="Q9:R9"/>
    <mergeCell ref="Q10:R10"/>
    <mergeCell ref="Q24:R24"/>
    <mergeCell ref="S9:T9"/>
    <mergeCell ref="U9:V9"/>
    <mergeCell ref="S10:T10"/>
    <mergeCell ref="U10:V10"/>
    <mergeCell ref="S24:T24"/>
    <mergeCell ref="U24:V24"/>
    <mergeCell ref="AK9:AL9"/>
    <mergeCell ref="AM9:AN9"/>
    <mergeCell ref="AO9:AP9"/>
    <mergeCell ref="AQ9:AR9"/>
    <mergeCell ref="AS9:AT9"/>
    <mergeCell ref="AA9:AB9"/>
    <mergeCell ref="AC9:AD9"/>
    <mergeCell ref="AE9:AF9"/>
    <mergeCell ref="AG9:AH9"/>
    <mergeCell ref="AI9:AJ9"/>
    <mergeCell ref="AK10:AL10"/>
    <mergeCell ref="AM10:AN10"/>
    <mergeCell ref="AO10:AP10"/>
    <mergeCell ref="AQ10:AR10"/>
    <mergeCell ref="AS10:AT10"/>
    <mergeCell ref="AA10:AB10"/>
    <mergeCell ref="AC10:AD10"/>
    <mergeCell ref="AE10:AF10"/>
    <mergeCell ref="AG10:AH10"/>
    <mergeCell ref="AI10:AJ10"/>
    <mergeCell ref="AK24:AL24"/>
    <mergeCell ref="AM24:AN24"/>
    <mergeCell ref="AO24:AP24"/>
    <mergeCell ref="AQ24:AR24"/>
    <mergeCell ref="AS24:AT24"/>
    <mergeCell ref="AA24:AB24"/>
    <mergeCell ref="AC24:AD24"/>
    <mergeCell ref="AE24:AF24"/>
    <mergeCell ref="AG24:AH24"/>
    <mergeCell ref="AI24:AJ24"/>
    <mergeCell ref="BE9:BF9"/>
    <mergeCell ref="BG9:BH9"/>
    <mergeCell ref="BI9:BJ9"/>
    <mergeCell ref="BK9:BL9"/>
    <mergeCell ref="BM9:BN9"/>
    <mergeCell ref="AU9:AV9"/>
    <mergeCell ref="AW9:AX9"/>
    <mergeCell ref="AY9:AZ9"/>
    <mergeCell ref="BA9:BB9"/>
    <mergeCell ref="BC9:BD9"/>
    <mergeCell ref="BA24:BB24"/>
    <mergeCell ref="BC24:BD24"/>
    <mergeCell ref="BE10:BF10"/>
    <mergeCell ref="BG10:BH10"/>
    <mergeCell ref="BI10:BJ10"/>
    <mergeCell ref="BK10:BL10"/>
    <mergeCell ref="BM10:BN10"/>
    <mergeCell ref="AU10:AV10"/>
    <mergeCell ref="AW10:AX10"/>
    <mergeCell ref="AY10:AZ10"/>
    <mergeCell ref="BA10:BB10"/>
    <mergeCell ref="BC10:BD10"/>
    <mergeCell ref="A7:B7"/>
    <mergeCell ref="BO24:BP24"/>
    <mergeCell ref="BQ24:BR24"/>
    <mergeCell ref="BS24:BT24"/>
    <mergeCell ref="BU9:BV9"/>
    <mergeCell ref="BW9:BX9"/>
    <mergeCell ref="BU10:BV10"/>
    <mergeCell ref="BW10:BX10"/>
    <mergeCell ref="BU24:BV24"/>
    <mergeCell ref="BW24:BX24"/>
    <mergeCell ref="BO9:BP9"/>
    <mergeCell ref="BQ9:BR9"/>
    <mergeCell ref="BS9:BT9"/>
    <mergeCell ref="BO10:BP10"/>
    <mergeCell ref="BQ10:BR10"/>
    <mergeCell ref="BS10:BT10"/>
    <mergeCell ref="BE24:BF24"/>
    <mergeCell ref="BG24:BH24"/>
    <mergeCell ref="BI24:BJ24"/>
    <mergeCell ref="BK24:BL24"/>
    <mergeCell ref="BM24:BN24"/>
    <mergeCell ref="AU24:AV24"/>
    <mergeCell ref="AW24:AX24"/>
    <mergeCell ref="AY24:AZ24"/>
  </mergeCells>
  <conditionalFormatting sqref="F22 C14:F14 C17:BY17">
    <cfRule type="cellIs" dxfId="1649" priority="589" operator="equal">
      <formula>"NO"</formula>
    </cfRule>
  </conditionalFormatting>
  <conditionalFormatting sqref="C24:F24">
    <cfRule type="cellIs" dxfId="1648" priority="588" operator="equal">
      <formula>"NO HABIL"</formula>
    </cfRule>
  </conditionalFormatting>
  <conditionalFormatting sqref="C15:AT16">
    <cfRule type="cellIs" dxfId="1647" priority="587" operator="equal">
      <formula>"NO"</formula>
    </cfRule>
  </conditionalFormatting>
  <conditionalFormatting sqref="C22">
    <cfRule type="cellIs" dxfId="1646" priority="584" operator="equal">
      <formula>"NO"</formula>
    </cfRule>
  </conditionalFormatting>
  <conditionalFormatting sqref="H14 H22 BY22 BY14">
    <cfRule type="cellIs" dxfId="1645" priority="565" operator="equal">
      <formula>"NO"</formula>
    </cfRule>
  </conditionalFormatting>
  <conditionalFormatting sqref="C21:F21">
    <cfRule type="cellIs" dxfId="1644" priority="579" operator="equal">
      <formula>"NO"</formula>
    </cfRule>
  </conditionalFormatting>
  <conditionalFormatting sqref="G21:H21 BY21">
    <cfRule type="cellIs" dxfId="1643" priority="562" operator="equal">
      <formula>"NO"</formula>
    </cfRule>
  </conditionalFormatting>
  <conditionalFormatting sqref="J14 J22">
    <cfRule type="cellIs" dxfId="1642" priority="560" operator="equal">
      <formula>"NO"</formula>
    </cfRule>
  </conditionalFormatting>
  <conditionalFormatting sqref="I21:J21">
    <cfRule type="cellIs" dxfId="1641" priority="557" operator="equal">
      <formula>"NO"</formula>
    </cfRule>
  </conditionalFormatting>
  <conditionalFormatting sqref="N14 N22">
    <cfRule type="cellIs" dxfId="1640" priority="550" operator="equal">
      <formula>"NO"</formula>
    </cfRule>
  </conditionalFormatting>
  <conditionalFormatting sqref="BY24">
    <cfRule type="cellIs" dxfId="1639" priority="564" operator="equal">
      <formula>"NO HABIL"</formula>
    </cfRule>
  </conditionalFormatting>
  <conditionalFormatting sqref="BY15:BY16">
    <cfRule type="cellIs" dxfId="1638" priority="563" operator="equal">
      <formula>"NO"</formula>
    </cfRule>
  </conditionalFormatting>
  <conditionalFormatting sqref="M21:N21">
    <cfRule type="cellIs" dxfId="1637" priority="547" operator="equal">
      <formula>"NO"</formula>
    </cfRule>
  </conditionalFormatting>
  <conditionalFormatting sqref="L14 L22">
    <cfRule type="cellIs" dxfId="1636" priority="555" operator="equal">
      <formula>"NO"</formula>
    </cfRule>
  </conditionalFormatting>
  <conditionalFormatting sqref="K21:L21">
    <cfRule type="cellIs" dxfId="1635" priority="552" operator="equal">
      <formula>"NO"</formula>
    </cfRule>
  </conditionalFormatting>
  <conditionalFormatting sqref="P14 P22">
    <cfRule type="cellIs" dxfId="1634" priority="545" operator="equal">
      <formula>"NO"</formula>
    </cfRule>
  </conditionalFormatting>
  <conditionalFormatting sqref="O24:P24">
    <cfRule type="cellIs" dxfId="1633" priority="544" operator="equal">
      <formula>"NO HABIL"</formula>
    </cfRule>
  </conditionalFormatting>
  <conditionalFormatting sqref="O21:P21">
    <cfRule type="cellIs" dxfId="1632" priority="542" operator="equal">
      <formula>"NO"</formula>
    </cfRule>
  </conditionalFormatting>
  <conditionalFormatting sqref="R14 R22">
    <cfRule type="cellIs" dxfId="1631" priority="540" operator="equal">
      <formula>"NO"</formula>
    </cfRule>
  </conditionalFormatting>
  <conditionalFormatting sqref="Q21:R21">
    <cfRule type="cellIs" dxfId="1630" priority="537" operator="equal">
      <formula>"NO"</formula>
    </cfRule>
  </conditionalFormatting>
  <conditionalFormatting sqref="V14 V22">
    <cfRule type="cellIs" dxfId="1629" priority="530" operator="equal">
      <formula>"NO"</formula>
    </cfRule>
  </conditionalFormatting>
  <conditionalFormatting sqref="U21:V21">
    <cfRule type="cellIs" dxfId="1628" priority="527" operator="equal">
      <formula>"NO"</formula>
    </cfRule>
  </conditionalFormatting>
  <conditionalFormatting sqref="T14 T22">
    <cfRule type="cellIs" dxfId="1627" priority="535" operator="equal">
      <formula>"NO"</formula>
    </cfRule>
  </conditionalFormatting>
  <conditionalFormatting sqref="S21:T21">
    <cfRule type="cellIs" dxfId="1626" priority="532" operator="equal">
      <formula>"NO"</formula>
    </cfRule>
  </conditionalFormatting>
  <conditionalFormatting sqref="AP14 AP22">
    <cfRule type="cellIs" dxfId="1625" priority="480" operator="equal">
      <formula>"NO"</formula>
    </cfRule>
  </conditionalFormatting>
  <conditionalFormatting sqref="U24:V24">
    <cfRule type="cellIs" dxfId="1624" priority="529" operator="equal">
      <formula>"NO HABIL"</formula>
    </cfRule>
  </conditionalFormatting>
  <conditionalFormatting sqref="AO21:AP21">
    <cfRule type="cellIs" dxfId="1623" priority="477" operator="equal">
      <formula>"NO"</formula>
    </cfRule>
  </conditionalFormatting>
  <conditionalFormatting sqref="X14 X22">
    <cfRule type="cellIs" dxfId="1622" priority="525" operator="equal">
      <formula>"NO"</formula>
    </cfRule>
  </conditionalFormatting>
  <conditionalFormatting sqref="W21:X21">
    <cfRule type="cellIs" dxfId="1621" priority="522" operator="equal">
      <formula>"NO"</formula>
    </cfRule>
  </conditionalFormatting>
  <conditionalFormatting sqref="Z14 Z22">
    <cfRule type="cellIs" dxfId="1620" priority="520" operator="equal">
      <formula>"NO"</formula>
    </cfRule>
  </conditionalFormatting>
  <conditionalFormatting sqref="Y24:Z24">
    <cfRule type="cellIs" dxfId="1619" priority="519" operator="equal">
      <formula>"NO HABIL"</formula>
    </cfRule>
  </conditionalFormatting>
  <conditionalFormatting sqref="Y21:Z21">
    <cfRule type="cellIs" dxfId="1618" priority="517" operator="equal">
      <formula>"NO"</formula>
    </cfRule>
  </conditionalFormatting>
  <conditionalFormatting sqref="AR14 AR22">
    <cfRule type="cellIs" dxfId="1617" priority="475" operator="equal">
      <formula>"NO"</formula>
    </cfRule>
  </conditionalFormatting>
  <conditionalFormatting sqref="AQ21:AR21">
    <cfRule type="cellIs" dxfId="1616" priority="472" operator="equal">
      <formula>"NO"</formula>
    </cfRule>
  </conditionalFormatting>
  <conditionalFormatting sqref="AT14 AT22">
    <cfRule type="cellIs" dxfId="1615" priority="470" operator="equal">
      <formula>"NO"</formula>
    </cfRule>
  </conditionalFormatting>
  <conditionalFormatting sqref="AS24:AT24">
    <cfRule type="cellIs" dxfId="1614" priority="469" operator="equal">
      <formula>"NO HABIL"</formula>
    </cfRule>
  </conditionalFormatting>
  <conditionalFormatting sqref="AS21:AT21">
    <cfRule type="cellIs" dxfId="1613" priority="467" operator="equal">
      <formula>"NO"</formula>
    </cfRule>
  </conditionalFormatting>
  <conditionalFormatting sqref="AB14 AB22">
    <cfRule type="cellIs" dxfId="1612" priority="515" operator="equal">
      <formula>"NO"</formula>
    </cfRule>
  </conditionalFormatting>
  <conditionalFormatting sqref="AA21:AB21">
    <cfRule type="cellIs" dxfId="1611" priority="512" operator="equal">
      <formula>"NO"</formula>
    </cfRule>
  </conditionalFormatting>
  <conditionalFormatting sqref="AD14 AD22">
    <cfRule type="cellIs" dxfId="1610" priority="510" operator="equal">
      <formula>"NO"</formula>
    </cfRule>
  </conditionalFormatting>
  <conditionalFormatting sqref="AC21:AD21">
    <cfRule type="cellIs" dxfId="1609" priority="507" operator="equal">
      <formula>"NO"</formula>
    </cfRule>
  </conditionalFormatting>
  <conditionalFormatting sqref="AH14 AH22">
    <cfRule type="cellIs" dxfId="1608" priority="500" operator="equal">
      <formula>"NO"</formula>
    </cfRule>
  </conditionalFormatting>
  <conditionalFormatting sqref="AA24:AB24">
    <cfRule type="cellIs" dxfId="1607" priority="514" operator="equal">
      <formula>"NO HABIL"</formula>
    </cfRule>
  </conditionalFormatting>
  <conditionalFormatting sqref="AG21:AH21">
    <cfRule type="cellIs" dxfId="1606" priority="497" operator="equal">
      <formula>"NO"</formula>
    </cfRule>
  </conditionalFormatting>
  <conditionalFormatting sqref="AF14 AE22:AF22">
    <cfRule type="cellIs" dxfId="1605" priority="505" operator="equal">
      <formula>"NO"</formula>
    </cfRule>
  </conditionalFormatting>
  <conditionalFormatting sqref="AE21:AF21">
    <cfRule type="cellIs" dxfId="1604" priority="502" operator="equal">
      <formula>"NO"</formula>
    </cfRule>
  </conditionalFormatting>
  <conditionalFormatting sqref="AJ14 AJ22">
    <cfRule type="cellIs" dxfId="1603" priority="495" operator="equal">
      <formula>"NO"</formula>
    </cfRule>
  </conditionalFormatting>
  <conditionalFormatting sqref="AI21:AJ21">
    <cfRule type="cellIs" dxfId="1602" priority="492" operator="equal">
      <formula>"NO"</formula>
    </cfRule>
  </conditionalFormatting>
  <conditionalFormatting sqref="AL14">
    <cfRule type="cellIs" dxfId="1601" priority="490" operator="equal">
      <formula>"NO"</formula>
    </cfRule>
  </conditionalFormatting>
  <conditionalFormatting sqref="AK21:AL21">
    <cfRule type="cellIs" dxfId="1600" priority="487" operator="equal">
      <formula>"NO"</formula>
    </cfRule>
  </conditionalFormatting>
  <conditionalFormatting sqref="BJ14 BI22:BJ22">
    <cfRule type="cellIs" dxfId="1599" priority="430" operator="equal">
      <formula>"NO"</formula>
    </cfRule>
  </conditionalFormatting>
  <conditionalFormatting sqref="BI21:BJ21">
    <cfRule type="cellIs" dxfId="1598" priority="427" operator="equal">
      <formula>"NO"</formula>
    </cfRule>
  </conditionalFormatting>
  <conditionalFormatting sqref="BL14 BL22">
    <cfRule type="cellIs" dxfId="1597" priority="425" operator="equal">
      <formula>"NO"</formula>
    </cfRule>
  </conditionalFormatting>
  <conditionalFormatting sqref="AN14 AM22:AN22">
    <cfRule type="cellIs" dxfId="1596" priority="485" operator="equal">
      <formula>"NO"</formula>
    </cfRule>
  </conditionalFormatting>
  <conditionalFormatting sqref="AM21:AN21">
    <cfRule type="cellIs" dxfId="1595" priority="482" operator="equal">
      <formula>"NO"</formula>
    </cfRule>
  </conditionalFormatting>
  <conditionalFormatting sqref="AG24:AH24">
    <cfRule type="cellIs" dxfId="1594" priority="499" operator="equal">
      <formula>"NO HABIL"</formula>
    </cfRule>
  </conditionalFormatting>
  <conditionalFormatting sqref="BK21:BL21">
    <cfRule type="cellIs" dxfId="1593" priority="422" operator="equal">
      <formula>"NO"</formula>
    </cfRule>
  </conditionalFormatting>
  <conditionalFormatting sqref="BN14 BN22">
    <cfRule type="cellIs" dxfId="1592" priority="420" operator="equal">
      <formula>"NO"</formula>
    </cfRule>
  </conditionalFormatting>
  <conditionalFormatting sqref="BQ21:BR21">
    <cfRule type="cellIs" dxfId="1591" priority="407" operator="equal">
      <formula>"NO"</formula>
    </cfRule>
  </conditionalFormatting>
  <conditionalFormatting sqref="BM21:BN21">
    <cfRule type="cellIs" dxfId="1590" priority="417" operator="equal">
      <formula>"NO"</formula>
    </cfRule>
  </conditionalFormatting>
  <conditionalFormatting sqref="BP14 BP22">
    <cfRule type="cellIs" dxfId="1589" priority="415" operator="equal">
      <formula>"NO"</formula>
    </cfRule>
  </conditionalFormatting>
  <conditionalFormatting sqref="BS21:BT21">
    <cfRule type="cellIs" dxfId="1588" priority="402" operator="equal">
      <formula>"NO"</formula>
    </cfRule>
  </conditionalFormatting>
  <conditionalFormatting sqref="BO21:BP21">
    <cfRule type="cellIs" dxfId="1587" priority="412" operator="equal">
      <formula>"NO"</formula>
    </cfRule>
  </conditionalFormatting>
  <conditionalFormatting sqref="BR14 BR22">
    <cfRule type="cellIs" dxfId="1586" priority="410" operator="equal">
      <formula>"NO"</formula>
    </cfRule>
  </conditionalFormatting>
  <conditionalFormatting sqref="BU21:BV21">
    <cfRule type="cellIs" dxfId="1585" priority="397" operator="equal">
      <formula>"NO"</formula>
    </cfRule>
  </conditionalFormatting>
  <conditionalFormatting sqref="BR15:BR16">
    <cfRule type="cellIs" dxfId="1584" priority="408" operator="equal">
      <formula>"NO"</formula>
    </cfRule>
  </conditionalFormatting>
  <conditionalFormatting sqref="BQ15:BQ16">
    <cfRule type="cellIs" dxfId="1583" priority="406" operator="equal">
      <formula>"NO"</formula>
    </cfRule>
  </conditionalFormatting>
  <conditionalFormatting sqref="BT14 BT22">
    <cfRule type="cellIs" dxfId="1582" priority="405" operator="equal">
      <formula>"NO"</formula>
    </cfRule>
  </conditionalFormatting>
  <conditionalFormatting sqref="BV14 BV22">
    <cfRule type="cellIs" dxfId="1581" priority="400" operator="equal">
      <formula>"NO"</formula>
    </cfRule>
  </conditionalFormatting>
  <conditionalFormatting sqref="AV14 AV22">
    <cfRule type="cellIs" dxfId="1580" priority="465" operator="equal">
      <formula>"NO"</formula>
    </cfRule>
  </conditionalFormatting>
  <conditionalFormatting sqref="AU21:AV21">
    <cfRule type="cellIs" dxfId="1579" priority="462" operator="equal">
      <formula>"NO"</formula>
    </cfRule>
  </conditionalFormatting>
  <conditionalFormatting sqref="AU15:AU16">
    <cfRule type="cellIs" dxfId="1578" priority="461" operator="equal">
      <formula>"NO"</formula>
    </cfRule>
  </conditionalFormatting>
  <conditionalFormatting sqref="AX14">
    <cfRule type="cellIs" dxfId="1577" priority="460" operator="equal">
      <formula>"NO"</formula>
    </cfRule>
  </conditionalFormatting>
  <conditionalFormatting sqref="AX15:AX16">
    <cfRule type="cellIs" dxfId="1576" priority="458" operator="equal">
      <formula>"NO"</formula>
    </cfRule>
  </conditionalFormatting>
  <conditionalFormatting sqref="AW21:AX21">
    <cfRule type="cellIs" dxfId="1575" priority="457" operator="equal">
      <formula>"NO"</formula>
    </cfRule>
  </conditionalFormatting>
  <conditionalFormatting sqref="AW15:AW16">
    <cfRule type="cellIs" dxfId="1574" priority="456" operator="equal">
      <formula>"NO"</formula>
    </cfRule>
  </conditionalFormatting>
  <conditionalFormatting sqref="BB14 BB22">
    <cfRule type="cellIs" dxfId="1573" priority="450" operator="equal">
      <formula>"NO"</formula>
    </cfRule>
  </conditionalFormatting>
  <conditionalFormatting sqref="AU24:AV24">
    <cfRule type="cellIs" dxfId="1572" priority="464" operator="equal">
      <formula>"NO HABIL"</formula>
    </cfRule>
  </conditionalFormatting>
  <conditionalFormatting sqref="AV15:AV16">
    <cfRule type="cellIs" dxfId="1571" priority="463" operator="equal">
      <formula>"NO"</formula>
    </cfRule>
  </conditionalFormatting>
  <conditionalFormatting sqref="BA21:BB21">
    <cfRule type="cellIs" dxfId="1570" priority="447" operator="equal">
      <formula>"NO"</formula>
    </cfRule>
  </conditionalFormatting>
  <conditionalFormatting sqref="BA15:BA16">
    <cfRule type="cellIs" dxfId="1569" priority="446" operator="equal">
      <formula>"NO"</formula>
    </cfRule>
  </conditionalFormatting>
  <conditionalFormatting sqref="AZ14 AZ22">
    <cfRule type="cellIs" dxfId="1568" priority="455" operator="equal">
      <formula>"NO"</formula>
    </cfRule>
  </conditionalFormatting>
  <conditionalFormatting sqref="AY21:AZ21">
    <cfRule type="cellIs" dxfId="1567" priority="452" operator="equal">
      <formula>"NO"</formula>
    </cfRule>
  </conditionalFormatting>
  <conditionalFormatting sqref="BD14 BD22">
    <cfRule type="cellIs" dxfId="1566" priority="445" operator="equal">
      <formula>"NO"</formula>
    </cfRule>
  </conditionalFormatting>
  <conditionalFormatting sqref="BE21:BF21">
    <cfRule type="cellIs" dxfId="1565" priority="437" operator="equal">
      <formula>"NO"</formula>
    </cfRule>
  </conditionalFormatting>
  <conditionalFormatting sqref="BC21:BD21">
    <cfRule type="cellIs" dxfId="1564" priority="442" operator="equal">
      <formula>"NO"</formula>
    </cfRule>
  </conditionalFormatting>
  <conditionalFormatting sqref="BH14 BG22:BH22">
    <cfRule type="cellIs" dxfId="1563" priority="435" operator="equal">
      <formula>"NO"</formula>
    </cfRule>
  </conditionalFormatting>
  <conditionalFormatting sqref="BF14 BF22">
    <cfRule type="cellIs" dxfId="1562" priority="440" operator="equal">
      <formula>"NO"</formula>
    </cfRule>
  </conditionalFormatting>
  <conditionalFormatting sqref="BG21:BH21">
    <cfRule type="cellIs" dxfId="1561" priority="432" operator="equal">
      <formula>"NO"</formula>
    </cfRule>
  </conditionalFormatting>
  <conditionalFormatting sqref="BB15:BB16">
    <cfRule type="cellIs" dxfId="1560" priority="448" operator="equal">
      <formula>"NO"</formula>
    </cfRule>
  </conditionalFormatting>
  <conditionalFormatting sqref="J20">
    <cfRule type="cellIs" dxfId="1559" priority="311" operator="equal">
      <formula>"NO"</formula>
    </cfRule>
  </conditionalFormatting>
  <conditionalFormatting sqref="AT13">
    <cfRule type="cellIs" dxfId="1558" priority="330" operator="equal">
      <formula>"NO"</formula>
    </cfRule>
  </conditionalFormatting>
  <conditionalFormatting sqref="AX13">
    <cfRule type="cellIs" dxfId="1557" priority="329" operator="equal">
      <formula>"NO"</formula>
    </cfRule>
  </conditionalFormatting>
  <conditionalFormatting sqref="BX14 BX22">
    <cfRule type="cellIs" dxfId="1556" priority="395" operator="equal">
      <formula>"NO"</formula>
    </cfRule>
  </conditionalFormatting>
  <conditionalFormatting sqref="BW21:BX21">
    <cfRule type="cellIs" dxfId="1555" priority="392" operator="equal">
      <formula>"NO"</formula>
    </cfRule>
  </conditionalFormatting>
  <conditionalFormatting sqref="C13:E13">
    <cfRule type="cellIs" dxfId="1554" priority="390" operator="equal">
      <formula>"NO"</formula>
    </cfRule>
  </conditionalFormatting>
  <conditionalFormatting sqref="F20">
    <cfRule type="cellIs" dxfId="1553" priority="315" operator="equal">
      <formula>"NO"</formula>
    </cfRule>
  </conditionalFormatting>
  <conditionalFormatting sqref="BF13">
    <cfRule type="cellIs" dxfId="1552" priority="326" operator="equal">
      <formula>"NO"</formula>
    </cfRule>
  </conditionalFormatting>
  <conditionalFormatting sqref="BB13">
    <cfRule type="cellIs" dxfId="1551" priority="325" operator="equal">
      <formula>"NO"</formula>
    </cfRule>
  </conditionalFormatting>
  <conditionalFormatting sqref="BJ13">
    <cfRule type="cellIs" dxfId="1550" priority="324" operator="equal">
      <formula>"NO"</formula>
    </cfRule>
  </conditionalFormatting>
  <conditionalFormatting sqref="BL13">
    <cfRule type="cellIs" dxfId="1549" priority="323" operator="equal">
      <formula>"NO"</formula>
    </cfRule>
  </conditionalFormatting>
  <conditionalFormatting sqref="BP13">
    <cfRule type="cellIs" dxfId="1548" priority="321" operator="equal">
      <formula>"NO"</formula>
    </cfRule>
  </conditionalFormatting>
  <conditionalFormatting sqref="H19">
    <cfRule type="cellIs" dxfId="1547" priority="314" operator="equal">
      <formula>"NO"</formula>
    </cfRule>
  </conditionalFormatting>
  <conditionalFormatting sqref="BN13">
    <cfRule type="cellIs" dxfId="1546" priority="319" operator="equal">
      <formula>"NO"</formula>
    </cfRule>
  </conditionalFormatting>
  <conditionalFormatting sqref="N13">
    <cfRule type="cellIs" dxfId="1545" priority="384" operator="equal">
      <formula>"NO"</formula>
    </cfRule>
  </conditionalFormatting>
  <conditionalFormatting sqref="H13">
    <cfRule type="cellIs" dxfId="1544" priority="383" operator="equal">
      <formula>"NO"</formula>
    </cfRule>
  </conditionalFormatting>
  <conditionalFormatting sqref="F13">
    <cfRule type="cellIs" dxfId="1543" priority="387" operator="equal">
      <formula>"NO"</formula>
    </cfRule>
  </conditionalFormatting>
  <conditionalFormatting sqref="J13">
    <cfRule type="cellIs" dxfId="1542" priority="386" operator="equal">
      <formula>"NO"</formula>
    </cfRule>
  </conditionalFormatting>
  <conditionalFormatting sqref="L13">
    <cfRule type="cellIs" dxfId="1541" priority="381" operator="equal">
      <formula>"NO"</formula>
    </cfRule>
  </conditionalFormatting>
  <conditionalFormatting sqref="P13">
    <cfRule type="cellIs" dxfId="1540" priority="379" operator="equal">
      <formula>"NO"</formula>
    </cfRule>
  </conditionalFormatting>
  <conditionalFormatting sqref="R13">
    <cfRule type="cellIs" dxfId="1539" priority="377" operator="equal">
      <formula>"NO"</formula>
    </cfRule>
  </conditionalFormatting>
  <conditionalFormatting sqref="BH13">
    <cfRule type="cellIs" dxfId="1538" priority="348" operator="equal">
      <formula>"NO"</formula>
    </cfRule>
  </conditionalFormatting>
  <conditionalFormatting sqref="V13">
    <cfRule type="cellIs" dxfId="1537" priority="374" operator="equal">
      <formula>"NO"</formula>
    </cfRule>
  </conditionalFormatting>
  <conditionalFormatting sqref="X13">
    <cfRule type="cellIs" dxfId="1536" priority="372" operator="equal">
      <formula>"NO"</formula>
    </cfRule>
  </conditionalFormatting>
  <conditionalFormatting sqref="BR13">
    <cfRule type="cellIs" dxfId="1535" priority="343" operator="equal">
      <formula>"NO"</formula>
    </cfRule>
  </conditionalFormatting>
  <conditionalFormatting sqref="AH13">
    <cfRule type="cellIs" dxfId="1534" priority="366" operator="equal">
      <formula>"NO"</formula>
    </cfRule>
  </conditionalFormatting>
  <conditionalFormatting sqref="AI13">
    <cfRule type="cellIs" dxfId="1533" priority="365" operator="equal">
      <formula>"NO"</formula>
    </cfRule>
  </conditionalFormatting>
  <conditionalFormatting sqref="AR13">
    <cfRule type="cellIs" dxfId="1532" priority="357" operator="equal">
      <formula>"NO"</formula>
    </cfRule>
  </conditionalFormatting>
  <conditionalFormatting sqref="AL13">
    <cfRule type="cellIs" dxfId="1531" priority="362" operator="equal">
      <formula>"NO"</formula>
    </cfRule>
  </conditionalFormatting>
  <conditionalFormatting sqref="AN13">
    <cfRule type="cellIs" dxfId="1530" priority="360" operator="equal">
      <formula>"NO"</formula>
    </cfRule>
  </conditionalFormatting>
  <conditionalFormatting sqref="P19">
    <cfRule type="cellIs" dxfId="1529" priority="286" operator="equal">
      <formula>"NO"</formula>
    </cfRule>
  </conditionalFormatting>
  <conditionalFormatting sqref="P18">
    <cfRule type="cellIs" dxfId="1528" priority="287" operator="equal">
      <formula>"NO"</formula>
    </cfRule>
  </conditionalFormatting>
  <conditionalFormatting sqref="AV13">
    <cfRule type="cellIs" dxfId="1527" priority="355" operator="equal">
      <formula>"NO"</formula>
    </cfRule>
  </conditionalFormatting>
  <conditionalFormatting sqref="BV13">
    <cfRule type="cellIs" dxfId="1526" priority="340" operator="equal">
      <formula>"NO"</formula>
    </cfRule>
  </conditionalFormatting>
  <conditionalFormatting sqref="Q20">
    <cfRule type="cellIs" dxfId="1525" priority="280" operator="equal">
      <formula>"NO"</formula>
    </cfRule>
  </conditionalFormatting>
  <conditionalFormatting sqref="T13">
    <cfRule type="cellIs" dxfId="1524" priority="337" operator="equal">
      <formula>"NO"</formula>
    </cfRule>
  </conditionalFormatting>
  <conditionalFormatting sqref="AD13">
    <cfRule type="cellIs" dxfId="1523" priority="336" operator="equal">
      <formula>"NO"</formula>
    </cfRule>
  </conditionalFormatting>
  <conditionalFormatting sqref="Z13">
    <cfRule type="cellIs" dxfId="1522" priority="335" operator="equal">
      <formula>"NO"</formula>
    </cfRule>
  </conditionalFormatting>
  <conditionalFormatting sqref="AP13">
    <cfRule type="cellIs" dxfId="1521" priority="334" operator="equal">
      <formula>"NO"</formula>
    </cfRule>
  </conditionalFormatting>
  <conditionalFormatting sqref="AF13">
    <cfRule type="cellIs" dxfId="1520" priority="332" operator="equal">
      <formula>"NO"</formula>
    </cfRule>
  </conditionalFormatting>
  <conditionalFormatting sqref="AZ13">
    <cfRule type="cellIs" dxfId="1519" priority="327" operator="equal">
      <formula>"NO"</formula>
    </cfRule>
  </conditionalFormatting>
  <conditionalFormatting sqref="BT13">
    <cfRule type="cellIs" dxfId="1518" priority="322" operator="equal">
      <formula>"NO"</formula>
    </cfRule>
  </conditionalFormatting>
  <conditionalFormatting sqref="C19:E19 G19 I19 K19:N19 C18:N18">
    <cfRule type="cellIs" dxfId="1517" priority="318" operator="equal">
      <formula>"NO"</formula>
    </cfRule>
  </conditionalFormatting>
  <conditionalFormatting sqref="C20:E20 G20 I20 K20:L20">
    <cfRule type="cellIs" dxfId="1516" priority="317" operator="equal">
      <formula>"NO"</formula>
    </cfRule>
  </conditionalFormatting>
  <conditionalFormatting sqref="F19">
    <cfRule type="cellIs" dxfId="1515" priority="316" operator="equal">
      <formula>"NO"</formula>
    </cfRule>
  </conditionalFormatting>
  <conditionalFormatting sqref="H20">
    <cfRule type="cellIs" dxfId="1514" priority="313" operator="equal">
      <formula>"NO"</formula>
    </cfRule>
  </conditionalFormatting>
  <conditionalFormatting sqref="J19">
    <cfRule type="cellIs" dxfId="1513" priority="312" operator="equal">
      <formula>"NO"</formula>
    </cfRule>
  </conditionalFormatting>
  <conditionalFormatting sqref="M20:N20">
    <cfRule type="cellIs" dxfId="1512" priority="310" operator="equal">
      <formula>"NO"</formula>
    </cfRule>
  </conditionalFormatting>
  <conditionalFormatting sqref="O18:O19">
    <cfRule type="cellIs" dxfId="1511" priority="309" operator="equal">
      <formula>"NO"</formula>
    </cfRule>
  </conditionalFormatting>
  <conditionalFormatting sqref="O20">
    <cfRule type="cellIs" dxfId="1510" priority="308" operator="equal">
      <formula>"NO"</formula>
    </cfRule>
  </conditionalFormatting>
  <conditionalFormatting sqref="S18:S19">
    <cfRule type="cellIs" dxfId="1509" priority="307" operator="equal">
      <formula>"NO"</formula>
    </cfRule>
  </conditionalFormatting>
  <conditionalFormatting sqref="S20">
    <cfRule type="cellIs" dxfId="1508" priority="306" operator="equal">
      <formula>"NO"</formula>
    </cfRule>
  </conditionalFormatting>
  <conditionalFormatting sqref="W18:W19">
    <cfRule type="cellIs" dxfId="1507" priority="305" operator="equal">
      <formula>"NO"</formula>
    </cfRule>
  </conditionalFormatting>
  <conditionalFormatting sqref="W20">
    <cfRule type="cellIs" dxfId="1506" priority="304" operator="equal">
      <formula>"NO"</formula>
    </cfRule>
  </conditionalFormatting>
  <conditionalFormatting sqref="Y18:Y19">
    <cfRule type="cellIs" dxfId="1505" priority="303" operator="equal">
      <formula>"NO"</formula>
    </cfRule>
  </conditionalFormatting>
  <conditionalFormatting sqref="Y20">
    <cfRule type="cellIs" dxfId="1504" priority="302" operator="equal">
      <formula>"NO"</formula>
    </cfRule>
  </conditionalFormatting>
  <conditionalFormatting sqref="AG20">
    <cfRule type="cellIs" dxfId="1503" priority="296" operator="equal">
      <formula>"NO"</formula>
    </cfRule>
  </conditionalFormatting>
  <conditionalFormatting sqref="V20">
    <cfRule type="cellIs" dxfId="1502" priority="277" operator="equal">
      <formula>"NO"</formula>
    </cfRule>
  </conditionalFormatting>
  <conditionalFormatting sqref="AC18:AC19">
    <cfRule type="cellIs" dxfId="1501" priority="299" operator="equal">
      <formula>"NO"</formula>
    </cfRule>
  </conditionalFormatting>
  <conditionalFormatting sqref="AC20">
    <cfRule type="cellIs" dxfId="1500" priority="298" operator="equal">
      <formula>"NO"</formula>
    </cfRule>
  </conditionalFormatting>
  <conditionalFormatting sqref="AY18:AY19">
    <cfRule type="cellIs" dxfId="1499" priority="219" operator="equal">
      <formula>"NO"</formula>
    </cfRule>
  </conditionalFormatting>
  <conditionalFormatting sqref="AG18:AG19">
    <cfRule type="cellIs" dxfId="1498" priority="297" operator="equal">
      <formula>"NO"</formula>
    </cfRule>
  </conditionalFormatting>
  <conditionalFormatting sqref="Q18:Q19">
    <cfRule type="cellIs" dxfId="1497" priority="281" operator="equal">
      <formula>"NO"</formula>
    </cfRule>
  </conditionalFormatting>
  <conditionalFormatting sqref="AY20">
    <cfRule type="cellIs" dxfId="1496" priority="218" operator="equal">
      <formula>"NO"</formula>
    </cfRule>
  </conditionalFormatting>
  <conditionalFormatting sqref="R20">
    <cfRule type="cellIs" dxfId="1495" priority="282" operator="equal">
      <formula>"NO"</formula>
    </cfRule>
  </conditionalFormatting>
  <conditionalFormatting sqref="R19">
    <cfRule type="cellIs" dxfId="1494" priority="283" operator="equal">
      <formula>"NO"</formula>
    </cfRule>
  </conditionalFormatting>
  <conditionalFormatting sqref="V19">
    <cfRule type="cellIs" dxfId="1493" priority="278" operator="equal">
      <formula>"NO"</formula>
    </cfRule>
  </conditionalFormatting>
  <conditionalFormatting sqref="P20">
    <cfRule type="cellIs" dxfId="1492" priority="285" operator="equal">
      <formula>"NO"</formula>
    </cfRule>
  </conditionalFormatting>
  <conditionalFormatting sqref="R18">
    <cfRule type="cellIs" dxfId="1491" priority="284" operator="equal">
      <formula>"NO"</formula>
    </cfRule>
  </conditionalFormatting>
  <conditionalFormatting sqref="X20">
    <cfRule type="cellIs" dxfId="1490" priority="269" operator="equal">
      <formula>"NO"</formula>
    </cfRule>
  </conditionalFormatting>
  <conditionalFormatting sqref="Z18">
    <cfRule type="cellIs" dxfId="1489" priority="268" operator="equal">
      <formula>"NO"</formula>
    </cfRule>
  </conditionalFormatting>
  <conditionalFormatting sqref="V18">
    <cfRule type="cellIs" dxfId="1488" priority="279" operator="equal">
      <formula>"NO"</formula>
    </cfRule>
  </conditionalFormatting>
  <conditionalFormatting sqref="U18:U19">
    <cfRule type="cellIs" dxfId="1487" priority="276" operator="equal">
      <formula>"NO"</formula>
    </cfRule>
  </conditionalFormatting>
  <conditionalFormatting sqref="U20">
    <cfRule type="cellIs" dxfId="1486" priority="275" operator="equal">
      <formula>"NO"</formula>
    </cfRule>
  </conditionalFormatting>
  <conditionalFormatting sqref="T18">
    <cfRule type="cellIs" dxfId="1485" priority="274" operator="equal">
      <formula>"NO"</formula>
    </cfRule>
  </conditionalFormatting>
  <conditionalFormatting sqref="T19">
    <cfRule type="cellIs" dxfId="1484" priority="273" operator="equal">
      <formula>"NO"</formula>
    </cfRule>
  </conditionalFormatting>
  <conditionalFormatting sqref="T20">
    <cfRule type="cellIs" dxfId="1483" priority="272" operator="equal">
      <formula>"NO"</formula>
    </cfRule>
  </conditionalFormatting>
  <conditionalFormatting sqref="X18">
    <cfRule type="cellIs" dxfId="1482" priority="271" operator="equal">
      <formula>"NO"</formula>
    </cfRule>
  </conditionalFormatting>
  <conditionalFormatting sqref="X19">
    <cfRule type="cellIs" dxfId="1481" priority="270" operator="equal">
      <formula>"NO"</formula>
    </cfRule>
  </conditionalFormatting>
  <conditionalFormatting sqref="Z19">
    <cfRule type="cellIs" dxfId="1480" priority="267" operator="equal">
      <formula>"NO"</formula>
    </cfRule>
  </conditionalFormatting>
  <conditionalFormatting sqref="Z20">
    <cfRule type="cellIs" dxfId="1479" priority="266" operator="equal">
      <formula>"NO"</formula>
    </cfRule>
  </conditionalFormatting>
  <conditionalFormatting sqref="AD18">
    <cfRule type="cellIs" dxfId="1478" priority="265" operator="equal">
      <formula>"NO"</formula>
    </cfRule>
  </conditionalFormatting>
  <conditionalFormatting sqref="AD19">
    <cfRule type="cellIs" dxfId="1477" priority="264" operator="equal">
      <formula>"NO"</formula>
    </cfRule>
  </conditionalFormatting>
  <conditionalFormatting sqref="AD20">
    <cfRule type="cellIs" dxfId="1476" priority="263" operator="equal">
      <formula>"NO"</formula>
    </cfRule>
  </conditionalFormatting>
  <conditionalFormatting sqref="AH18">
    <cfRule type="cellIs" dxfId="1475" priority="262" operator="equal">
      <formula>"NO"</formula>
    </cfRule>
  </conditionalFormatting>
  <conditionalFormatting sqref="AH19">
    <cfRule type="cellIs" dxfId="1474" priority="261" operator="equal">
      <formula>"NO"</formula>
    </cfRule>
  </conditionalFormatting>
  <conditionalFormatting sqref="AH20">
    <cfRule type="cellIs" dxfId="1473" priority="260" operator="equal">
      <formula>"NO"</formula>
    </cfRule>
  </conditionalFormatting>
  <conditionalFormatting sqref="AO18:AO19">
    <cfRule type="cellIs" dxfId="1472" priority="259" operator="equal">
      <formula>"NO"</formula>
    </cfRule>
  </conditionalFormatting>
  <conditionalFormatting sqref="AO20">
    <cfRule type="cellIs" dxfId="1471" priority="258" operator="equal">
      <formula>"NO"</formula>
    </cfRule>
  </conditionalFormatting>
  <conditionalFormatting sqref="AP18">
    <cfRule type="cellIs" dxfId="1470" priority="257" operator="equal">
      <formula>"NO"</formula>
    </cfRule>
  </conditionalFormatting>
  <conditionalFormatting sqref="AP19">
    <cfRule type="cellIs" dxfId="1469" priority="256" operator="equal">
      <formula>"NO"</formula>
    </cfRule>
  </conditionalFormatting>
  <conditionalFormatting sqref="AP20">
    <cfRule type="cellIs" dxfId="1468" priority="255" operator="equal">
      <formula>"NO"</formula>
    </cfRule>
  </conditionalFormatting>
  <conditionalFormatting sqref="AE18:AE19">
    <cfRule type="cellIs" dxfId="1467" priority="254" operator="equal">
      <formula>"NO"</formula>
    </cfRule>
  </conditionalFormatting>
  <conditionalFormatting sqref="AE20">
    <cfRule type="cellIs" dxfId="1466" priority="253" operator="equal">
      <formula>"NO"</formula>
    </cfRule>
  </conditionalFormatting>
  <conditionalFormatting sqref="AF18">
    <cfRule type="cellIs" dxfId="1465" priority="252" operator="equal">
      <formula>"NO"</formula>
    </cfRule>
  </conditionalFormatting>
  <conditionalFormatting sqref="AF19">
    <cfRule type="cellIs" dxfId="1464" priority="251" operator="equal">
      <formula>"NO"</formula>
    </cfRule>
  </conditionalFormatting>
  <conditionalFormatting sqref="AF20">
    <cfRule type="cellIs" dxfId="1463" priority="250" operator="equal">
      <formula>"NO"</formula>
    </cfRule>
  </conditionalFormatting>
  <conditionalFormatting sqref="AM18:AM19">
    <cfRule type="cellIs" dxfId="1462" priority="249" operator="equal">
      <formula>"NO"</formula>
    </cfRule>
  </conditionalFormatting>
  <conditionalFormatting sqref="AM20">
    <cfRule type="cellIs" dxfId="1461" priority="248" operator="equal">
      <formula>"NO"</formula>
    </cfRule>
  </conditionalFormatting>
  <conditionalFormatting sqref="AN18">
    <cfRule type="cellIs" dxfId="1460" priority="247" operator="equal">
      <formula>"NO"</formula>
    </cfRule>
  </conditionalFormatting>
  <conditionalFormatting sqref="AN19">
    <cfRule type="cellIs" dxfId="1459" priority="246" operator="equal">
      <formula>"NO"</formula>
    </cfRule>
  </conditionalFormatting>
  <conditionalFormatting sqref="AN20">
    <cfRule type="cellIs" dxfId="1458" priority="245" operator="equal">
      <formula>"NO"</formula>
    </cfRule>
  </conditionalFormatting>
  <conditionalFormatting sqref="AK18:AK19">
    <cfRule type="cellIs" dxfId="1457" priority="244" operator="equal">
      <formula>"NO"</formula>
    </cfRule>
  </conditionalFormatting>
  <conditionalFormatting sqref="AK20">
    <cfRule type="cellIs" dxfId="1456" priority="243" operator="equal">
      <formula>"NO"</formula>
    </cfRule>
  </conditionalFormatting>
  <conditionalFormatting sqref="AL18">
    <cfRule type="cellIs" dxfId="1455" priority="242" operator="equal">
      <formula>"NO"</formula>
    </cfRule>
  </conditionalFormatting>
  <conditionalFormatting sqref="AL19">
    <cfRule type="cellIs" dxfId="1454" priority="241" operator="equal">
      <formula>"NO"</formula>
    </cfRule>
  </conditionalFormatting>
  <conditionalFormatting sqref="AL20">
    <cfRule type="cellIs" dxfId="1453" priority="240" operator="equal">
      <formula>"NO"</formula>
    </cfRule>
  </conditionalFormatting>
  <conditionalFormatting sqref="AQ18:AQ19">
    <cfRule type="cellIs" dxfId="1452" priority="239" operator="equal">
      <formula>"NO"</formula>
    </cfRule>
  </conditionalFormatting>
  <conditionalFormatting sqref="AQ20">
    <cfRule type="cellIs" dxfId="1451" priority="238" operator="equal">
      <formula>"NO"</formula>
    </cfRule>
  </conditionalFormatting>
  <conditionalFormatting sqref="AR18">
    <cfRule type="cellIs" dxfId="1450" priority="237" operator="equal">
      <formula>"NO"</formula>
    </cfRule>
  </conditionalFormatting>
  <conditionalFormatting sqref="AR19">
    <cfRule type="cellIs" dxfId="1449" priority="236" operator="equal">
      <formula>"NO"</formula>
    </cfRule>
  </conditionalFormatting>
  <conditionalFormatting sqref="AR20">
    <cfRule type="cellIs" dxfId="1448" priority="235" operator="equal">
      <formula>"NO"</formula>
    </cfRule>
  </conditionalFormatting>
  <conditionalFormatting sqref="AU18:AU19">
    <cfRule type="cellIs" dxfId="1447" priority="234" operator="equal">
      <formula>"NO"</formula>
    </cfRule>
  </conditionalFormatting>
  <conditionalFormatting sqref="AU20">
    <cfRule type="cellIs" dxfId="1446" priority="233" operator="equal">
      <formula>"NO"</formula>
    </cfRule>
  </conditionalFormatting>
  <conditionalFormatting sqref="AV18">
    <cfRule type="cellIs" dxfId="1445" priority="232" operator="equal">
      <formula>"NO"</formula>
    </cfRule>
  </conditionalFormatting>
  <conditionalFormatting sqref="AV19">
    <cfRule type="cellIs" dxfId="1444" priority="231" operator="equal">
      <formula>"NO"</formula>
    </cfRule>
  </conditionalFormatting>
  <conditionalFormatting sqref="AV20">
    <cfRule type="cellIs" dxfId="1443" priority="230" operator="equal">
      <formula>"NO"</formula>
    </cfRule>
  </conditionalFormatting>
  <conditionalFormatting sqref="AS18:AS19">
    <cfRule type="cellIs" dxfId="1442" priority="229" operator="equal">
      <formula>"NO"</formula>
    </cfRule>
  </conditionalFormatting>
  <conditionalFormatting sqref="AS20">
    <cfRule type="cellIs" dxfId="1441" priority="228" operator="equal">
      <formula>"NO"</formula>
    </cfRule>
  </conditionalFormatting>
  <conditionalFormatting sqref="AT18">
    <cfRule type="cellIs" dxfId="1440" priority="227" operator="equal">
      <formula>"NO"</formula>
    </cfRule>
  </conditionalFormatting>
  <conditionalFormatting sqref="AT19">
    <cfRule type="cellIs" dxfId="1439" priority="226" operator="equal">
      <formula>"NO"</formula>
    </cfRule>
  </conditionalFormatting>
  <conditionalFormatting sqref="AT20">
    <cfRule type="cellIs" dxfId="1438" priority="225" operator="equal">
      <formula>"NO"</formula>
    </cfRule>
  </conditionalFormatting>
  <conditionalFormatting sqref="AW18:AW19">
    <cfRule type="cellIs" dxfId="1437" priority="224" operator="equal">
      <formula>"NO"</formula>
    </cfRule>
  </conditionalFormatting>
  <conditionalFormatting sqref="AW20">
    <cfRule type="cellIs" dxfId="1436" priority="223" operator="equal">
      <formula>"NO"</formula>
    </cfRule>
  </conditionalFormatting>
  <conditionalFormatting sqref="AX18">
    <cfRule type="cellIs" dxfId="1435" priority="222" operator="equal">
      <formula>"NO"</formula>
    </cfRule>
  </conditionalFormatting>
  <conditionalFormatting sqref="AX19">
    <cfRule type="cellIs" dxfId="1434" priority="221" operator="equal">
      <formula>"NO"</formula>
    </cfRule>
  </conditionalFormatting>
  <conditionalFormatting sqref="AX20">
    <cfRule type="cellIs" dxfId="1433" priority="220" operator="equal">
      <formula>"NO"</formula>
    </cfRule>
  </conditionalFormatting>
  <conditionalFormatting sqref="AZ18">
    <cfRule type="cellIs" dxfId="1432" priority="217" operator="equal">
      <formula>"NO"</formula>
    </cfRule>
  </conditionalFormatting>
  <conditionalFormatting sqref="AZ19">
    <cfRule type="cellIs" dxfId="1431" priority="216" operator="equal">
      <formula>"NO"</formula>
    </cfRule>
  </conditionalFormatting>
  <conditionalFormatting sqref="AZ20">
    <cfRule type="cellIs" dxfId="1430" priority="215" operator="equal">
      <formula>"NO"</formula>
    </cfRule>
  </conditionalFormatting>
  <conditionalFormatting sqref="BF20">
    <cfRule type="cellIs" dxfId="1429" priority="210" operator="equal">
      <formula>"NO"</formula>
    </cfRule>
  </conditionalFormatting>
  <conditionalFormatting sqref="BB20">
    <cfRule type="cellIs" dxfId="1428" priority="205" operator="equal">
      <formula>"NO"</formula>
    </cfRule>
  </conditionalFormatting>
  <conditionalFormatting sqref="BE18:BE19">
    <cfRule type="cellIs" dxfId="1427" priority="214" operator="equal">
      <formula>"NO"</formula>
    </cfRule>
  </conditionalFormatting>
  <conditionalFormatting sqref="BE20">
    <cfRule type="cellIs" dxfId="1426" priority="213" operator="equal">
      <formula>"NO"</formula>
    </cfRule>
  </conditionalFormatting>
  <conditionalFormatting sqref="BF18">
    <cfRule type="cellIs" dxfId="1425" priority="212" operator="equal">
      <formula>"NO"</formula>
    </cfRule>
  </conditionalFormatting>
  <conditionalFormatting sqref="BF19">
    <cfRule type="cellIs" dxfId="1424" priority="211" operator="equal">
      <formula>"NO"</formula>
    </cfRule>
  </conditionalFormatting>
  <conditionalFormatting sqref="BH20">
    <cfRule type="cellIs" dxfId="1423" priority="200" operator="equal">
      <formula>"NO"</formula>
    </cfRule>
  </conditionalFormatting>
  <conditionalFormatting sqref="BA18:BA19">
    <cfRule type="cellIs" dxfId="1422" priority="209" operator="equal">
      <formula>"NO"</formula>
    </cfRule>
  </conditionalFormatting>
  <conditionalFormatting sqref="BA20">
    <cfRule type="cellIs" dxfId="1421" priority="208" operator="equal">
      <formula>"NO"</formula>
    </cfRule>
  </conditionalFormatting>
  <conditionalFormatting sqref="BB18">
    <cfRule type="cellIs" dxfId="1420" priority="207" operator="equal">
      <formula>"NO"</formula>
    </cfRule>
  </conditionalFormatting>
  <conditionalFormatting sqref="BB19">
    <cfRule type="cellIs" dxfId="1419" priority="206" operator="equal">
      <formula>"NO"</formula>
    </cfRule>
  </conditionalFormatting>
  <conditionalFormatting sqref="BJ20">
    <cfRule type="cellIs" dxfId="1418" priority="195" operator="equal">
      <formula>"NO"</formula>
    </cfRule>
  </conditionalFormatting>
  <conditionalFormatting sqref="BR20">
    <cfRule type="cellIs" dxfId="1417" priority="190" operator="equal">
      <formula>"NO"</formula>
    </cfRule>
  </conditionalFormatting>
  <conditionalFormatting sqref="BG18:BG19">
    <cfRule type="cellIs" dxfId="1416" priority="204" operator="equal">
      <formula>"NO"</formula>
    </cfRule>
  </conditionalFormatting>
  <conditionalFormatting sqref="BG20">
    <cfRule type="cellIs" dxfId="1415" priority="203" operator="equal">
      <formula>"NO"</formula>
    </cfRule>
  </conditionalFormatting>
  <conditionalFormatting sqref="BH18">
    <cfRule type="cellIs" dxfId="1414" priority="202" operator="equal">
      <formula>"NO"</formula>
    </cfRule>
  </conditionalFormatting>
  <conditionalFormatting sqref="BH19">
    <cfRule type="cellIs" dxfId="1413" priority="201" operator="equal">
      <formula>"NO"</formula>
    </cfRule>
  </conditionalFormatting>
  <conditionalFormatting sqref="BL20">
    <cfRule type="cellIs" dxfId="1412" priority="185" operator="equal">
      <formula>"NO"</formula>
    </cfRule>
  </conditionalFormatting>
  <conditionalFormatting sqref="BI18:BI19">
    <cfRule type="cellIs" dxfId="1411" priority="199" operator="equal">
      <formula>"NO"</formula>
    </cfRule>
  </conditionalFormatting>
  <conditionalFormatting sqref="BI20">
    <cfRule type="cellIs" dxfId="1410" priority="198" operator="equal">
      <formula>"NO"</formula>
    </cfRule>
  </conditionalFormatting>
  <conditionalFormatting sqref="BJ18">
    <cfRule type="cellIs" dxfId="1409" priority="197" operator="equal">
      <formula>"NO"</formula>
    </cfRule>
  </conditionalFormatting>
  <conditionalFormatting sqref="BJ19">
    <cfRule type="cellIs" dxfId="1408" priority="196" operator="equal">
      <formula>"NO"</formula>
    </cfRule>
  </conditionalFormatting>
  <conditionalFormatting sqref="BT20">
    <cfRule type="cellIs" dxfId="1407" priority="180" operator="equal">
      <formula>"NO"</formula>
    </cfRule>
  </conditionalFormatting>
  <conditionalFormatting sqref="BQ18:BQ19">
    <cfRule type="cellIs" dxfId="1406" priority="194" operator="equal">
      <formula>"NO"</formula>
    </cfRule>
  </conditionalFormatting>
  <conditionalFormatting sqref="BQ20">
    <cfRule type="cellIs" dxfId="1405" priority="193" operator="equal">
      <formula>"NO"</formula>
    </cfRule>
  </conditionalFormatting>
  <conditionalFormatting sqref="BR18">
    <cfRule type="cellIs" dxfId="1404" priority="192" operator="equal">
      <formula>"NO"</formula>
    </cfRule>
  </conditionalFormatting>
  <conditionalFormatting sqref="BR19">
    <cfRule type="cellIs" dxfId="1403" priority="191" operator="equal">
      <formula>"NO"</formula>
    </cfRule>
  </conditionalFormatting>
  <conditionalFormatting sqref="BP20">
    <cfRule type="cellIs" dxfId="1402" priority="175" operator="equal">
      <formula>"NO"</formula>
    </cfRule>
  </conditionalFormatting>
  <conditionalFormatting sqref="BK18:BK19">
    <cfRule type="cellIs" dxfId="1401" priority="189" operator="equal">
      <formula>"NO"</formula>
    </cfRule>
  </conditionalFormatting>
  <conditionalFormatting sqref="BK20">
    <cfRule type="cellIs" dxfId="1400" priority="188" operator="equal">
      <formula>"NO"</formula>
    </cfRule>
  </conditionalFormatting>
  <conditionalFormatting sqref="BL18">
    <cfRule type="cellIs" dxfId="1399" priority="187" operator="equal">
      <formula>"NO"</formula>
    </cfRule>
  </conditionalFormatting>
  <conditionalFormatting sqref="BL19">
    <cfRule type="cellIs" dxfId="1398" priority="186" operator="equal">
      <formula>"NO"</formula>
    </cfRule>
  </conditionalFormatting>
  <conditionalFormatting sqref="BS18:BS19">
    <cfRule type="cellIs" dxfId="1397" priority="184" operator="equal">
      <formula>"NO"</formula>
    </cfRule>
  </conditionalFormatting>
  <conditionalFormatting sqref="BS20">
    <cfRule type="cellIs" dxfId="1396" priority="183" operator="equal">
      <formula>"NO"</formula>
    </cfRule>
  </conditionalFormatting>
  <conditionalFormatting sqref="BT18">
    <cfRule type="cellIs" dxfId="1395" priority="182" operator="equal">
      <formula>"NO"</formula>
    </cfRule>
  </conditionalFormatting>
  <conditionalFormatting sqref="BT19">
    <cfRule type="cellIs" dxfId="1394" priority="181" operator="equal">
      <formula>"NO"</formula>
    </cfRule>
  </conditionalFormatting>
  <conditionalFormatting sqref="BO18:BO19">
    <cfRule type="cellIs" dxfId="1393" priority="179" operator="equal">
      <formula>"NO"</formula>
    </cfRule>
  </conditionalFormatting>
  <conditionalFormatting sqref="BO20">
    <cfRule type="cellIs" dxfId="1392" priority="178" operator="equal">
      <formula>"NO"</formula>
    </cfRule>
  </conditionalFormatting>
  <conditionalFormatting sqref="BP18">
    <cfRule type="cellIs" dxfId="1391" priority="177" operator="equal">
      <formula>"NO"</formula>
    </cfRule>
  </conditionalFormatting>
  <conditionalFormatting sqref="BP19">
    <cfRule type="cellIs" dxfId="1390" priority="176" operator="equal">
      <formula>"NO"</formula>
    </cfRule>
  </conditionalFormatting>
  <conditionalFormatting sqref="BN20">
    <cfRule type="cellIs" dxfId="1389" priority="170" operator="equal">
      <formula>"NO"</formula>
    </cfRule>
  </conditionalFormatting>
  <conditionalFormatting sqref="BM18:BM19">
    <cfRule type="cellIs" dxfId="1388" priority="174" operator="equal">
      <formula>"NO"</formula>
    </cfRule>
  </conditionalFormatting>
  <conditionalFormatting sqref="BM20">
    <cfRule type="cellIs" dxfId="1387" priority="173" operator="equal">
      <formula>"NO"</formula>
    </cfRule>
  </conditionalFormatting>
  <conditionalFormatting sqref="BN18">
    <cfRule type="cellIs" dxfId="1386" priority="172" operator="equal">
      <formula>"NO"</formula>
    </cfRule>
  </conditionalFormatting>
  <conditionalFormatting sqref="BN19">
    <cfRule type="cellIs" dxfId="1385" priority="171" operator="equal">
      <formula>"NO"</formula>
    </cfRule>
  </conditionalFormatting>
  <conditionalFormatting sqref="AB13">
    <cfRule type="cellIs" dxfId="1384" priority="169" operator="equal">
      <formula>"NO"</formula>
    </cfRule>
  </conditionalFormatting>
  <conditionalFormatting sqref="AA18:AA19">
    <cfRule type="cellIs" dxfId="1383" priority="168" operator="equal">
      <formula>"NO"</formula>
    </cfRule>
  </conditionalFormatting>
  <conditionalFormatting sqref="AA20">
    <cfRule type="cellIs" dxfId="1382" priority="167" operator="equal">
      <formula>"NO"</formula>
    </cfRule>
  </conditionalFormatting>
  <conditionalFormatting sqref="AB18">
    <cfRule type="cellIs" dxfId="1381" priority="166" operator="equal">
      <formula>"NO"</formula>
    </cfRule>
  </conditionalFormatting>
  <conditionalFormatting sqref="AB19">
    <cfRule type="cellIs" dxfId="1380" priority="165" operator="equal">
      <formula>"NO"</formula>
    </cfRule>
  </conditionalFormatting>
  <conditionalFormatting sqref="AB20">
    <cfRule type="cellIs" dxfId="1379" priority="164" operator="equal">
      <formula>"NO"</formula>
    </cfRule>
  </conditionalFormatting>
  <conditionalFormatting sqref="AJ13">
    <cfRule type="cellIs" dxfId="1378" priority="163" operator="equal">
      <formula>"NO"</formula>
    </cfRule>
  </conditionalFormatting>
  <conditionalFormatting sqref="AI20">
    <cfRule type="cellIs" dxfId="1377" priority="161" operator="equal">
      <formula>"NO"</formula>
    </cfRule>
  </conditionalFormatting>
  <conditionalFormatting sqref="AI18:AI19">
    <cfRule type="cellIs" dxfId="1376" priority="162" operator="equal">
      <formula>"NO"</formula>
    </cfRule>
  </conditionalFormatting>
  <conditionalFormatting sqref="AJ18">
    <cfRule type="cellIs" dxfId="1375" priority="160" operator="equal">
      <formula>"NO"</formula>
    </cfRule>
  </conditionalFormatting>
  <conditionalFormatting sqref="AJ19">
    <cfRule type="cellIs" dxfId="1374" priority="159" operator="equal">
      <formula>"NO"</formula>
    </cfRule>
  </conditionalFormatting>
  <conditionalFormatting sqref="AJ20">
    <cfRule type="cellIs" dxfId="1373" priority="158" operator="equal">
      <formula>"NO"</formula>
    </cfRule>
  </conditionalFormatting>
  <conditionalFormatting sqref="BD13">
    <cfRule type="cellIs" dxfId="1372" priority="157" operator="equal">
      <formula>"NO"</formula>
    </cfRule>
  </conditionalFormatting>
  <conditionalFormatting sqref="G14">
    <cfRule type="cellIs" dxfId="1371" priority="156" operator="equal">
      <formula>"NO"</formula>
    </cfRule>
  </conditionalFormatting>
  <conditionalFormatting sqref="I14">
    <cfRule type="cellIs" dxfId="1370" priority="155" operator="equal">
      <formula>"NO"</formula>
    </cfRule>
  </conditionalFormatting>
  <conditionalFormatting sqref="K14">
    <cfRule type="cellIs" dxfId="1369" priority="154" operator="equal">
      <formula>"NO"</formula>
    </cfRule>
  </conditionalFormatting>
  <conditionalFormatting sqref="M14">
    <cfRule type="cellIs" dxfId="1368" priority="153" operator="equal">
      <formula>"NO"</formula>
    </cfRule>
  </conditionalFormatting>
  <conditionalFormatting sqref="O14">
    <cfRule type="cellIs" dxfId="1367" priority="152" operator="equal">
      <formula>"NO"</formula>
    </cfRule>
  </conditionalFormatting>
  <conditionalFormatting sqref="Q14">
    <cfRule type="cellIs" dxfId="1366" priority="151" operator="equal">
      <formula>"NO"</formula>
    </cfRule>
  </conditionalFormatting>
  <conditionalFormatting sqref="S14">
    <cfRule type="cellIs" dxfId="1365" priority="150" operator="equal">
      <formula>"NO"</formula>
    </cfRule>
  </conditionalFormatting>
  <conditionalFormatting sqref="U14">
    <cfRule type="cellIs" dxfId="1364" priority="149" operator="equal">
      <formula>"NO"</formula>
    </cfRule>
  </conditionalFormatting>
  <conditionalFormatting sqref="W14">
    <cfRule type="cellIs" dxfId="1363" priority="148" operator="equal">
      <formula>"NO"</formula>
    </cfRule>
  </conditionalFormatting>
  <conditionalFormatting sqref="Y14">
    <cfRule type="cellIs" dxfId="1362" priority="147" operator="equal">
      <formula>"NO"</formula>
    </cfRule>
  </conditionalFormatting>
  <conditionalFormatting sqref="AA14">
    <cfRule type="cellIs" dxfId="1361" priority="146" operator="equal">
      <formula>"NO"</formula>
    </cfRule>
  </conditionalFormatting>
  <conditionalFormatting sqref="AC14">
    <cfRule type="cellIs" dxfId="1360" priority="145" operator="equal">
      <formula>"NO"</formula>
    </cfRule>
  </conditionalFormatting>
  <conditionalFormatting sqref="AE14">
    <cfRule type="cellIs" dxfId="1359" priority="144" operator="equal">
      <formula>"NO"</formula>
    </cfRule>
  </conditionalFormatting>
  <conditionalFormatting sqref="AG14">
    <cfRule type="cellIs" dxfId="1358" priority="143" operator="equal">
      <formula>"NO"</formula>
    </cfRule>
  </conditionalFormatting>
  <conditionalFormatting sqref="AI14">
    <cfRule type="cellIs" dxfId="1357" priority="142" operator="equal">
      <formula>"NO"</formula>
    </cfRule>
  </conditionalFormatting>
  <conditionalFormatting sqref="BW13">
    <cfRule type="cellIs" dxfId="1356" priority="87" operator="equal">
      <formula>"NO"</formula>
    </cfRule>
  </conditionalFormatting>
  <conditionalFormatting sqref="AK14">
    <cfRule type="cellIs" dxfId="1355" priority="140" operator="equal">
      <formula>"NO"</formula>
    </cfRule>
  </conditionalFormatting>
  <conditionalFormatting sqref="AM14">
    <cfRule type="cellIs" dxfId="1354" priority="139" operator="equal">
      <formula>"NO"</formula>
    </cfRule>
  </conditionalFormatting>
  <conditionalFormatting sqref="AO14">
    <cfRule type="cellIs" dxfId="1353" priority="138" operator="equal">
      <formula>"NO"</formula>
    </cfRule>
  </conditionalFormatting>
  <conditionalFormatting sqref="AQ14">
    <cfRule type="cellIs" dxfId="1352" priority="137" operator="equal">
      <formula>"NO"</formula>
    </cfRule>
  </conditionalFormatting>
  <conditionalFormatting sqref="AS14">
    <cfRule type="cellIs" dxfId="1351" priority="136" operator="equal">
      <formula>"NO"</formula>
    </cfRule>
  </conditionalFormatting>
  <conditionalFormatting sqref="AU14">
    <cfRule type="cellIs" dxfId="1350" priority="135" operator="equal">
      <formula>"NO"</formula>
    </cfRule>
  </conditionalFormatting>
  <conditionalFormatting sqref="AW14">
    <cfRule type="cellIs" dxfId="1349" priority="134" operator="equal">
      <formula>"NO"</formula>
    </cfRule>
  </conditionalFormatting>
  <conditionalFormatting sqref="AY14">
    <cfRule type="cellIs" dxfId="1348" priority="133" operator="equal">
      <formula>"NO"</formula>
    </cfRule>
  </conditionalFormatting>
  <conditionalFormatting sqref="BA14">
    <cfRule type="cellIs" dxfId="1347" priority="132" operator="equal">
      <formula>"NO"</formula>
    </cfRule>
  </conditionalFormatting>
  <conditionalFormatting sqref="BC14">
    <cfRule type="cellIs" dxfId="1346" priority="131" operator="equal">
      <formula>"NO"</formula>
    </cfRule>
  </conditionalFormatting>
  <conditionalFormatting sqref="BE14">
    <cfRule type="cellIs" dxfId="1345" priority="130" operator="equal">
      <formula>"NO"</formula>
    </cfRule>
  </conditionalFormatting>
  <conditionalFormatting sqref="BG14">
    <cfRule type="cellIs" dxfId="1344" priority="129" operator="equal">
      <formula>"NO"</formula>
    </cfRule>
  </conditionalFormatting>
  <conditionalFormatting sqref="BI14">
    <cfRule type="cellIs" dxfId="1343" priority="128" operator="equal">
      <formula>"NO"</formula>
    </cfRule>
  </conditionalFormatting>
  <conditionalFormatting sqref="BK14">
    <cfRule type="cellIs" dxfId="1342" priority="127" operator="equal">
      <formula>"NO"</formula>
    </cfRule>
  </conditionalFormatting>
  <conditionalFormatting sqref="BM14">
    <cfRule type="cellIs" dxfId="1341" priority="126" operator="equal">
      <formula>"NO"</formula>
    </cfRule>
  </conditionalFormatting>
  <conditionalFormatting sqref="BO14">
    <cfRule type="cellIs" dxfId="1340" priority="125" operator="equal">
      <formula>"NO"</formula>
    </cfRule>
  </conditionalFormatting>
  <conditionalFormatting sqref="BQ14">
    <cfRule type="cellIs" dxfId="1339" priority="124" operator="equal">
      <formula>"NO"</formula>
    </cfRule>
  </conditionalFormatting>
  <conditionalFormatting sqref="BS14">
    <cfRule type="cellIs" dxfId="1338" priority="123" operator="equal">
      <formula>"NO"</formula>
    </cfRule>
  </conditionalFormatting>
  <conditionalFormatting sqref="BU14">
    <cfRule type="cellIs" dxfId="1337" priority="122" operator="equal">
      <formula>"NO"</formula>
    </cfRule>
  </conditionalFormatting>
  <conditionalFormatting sqref="BW14">
    <cfRule type="cellIs" dxfId="1336" priority="121" operator="equal">
      <formula>"NO"</formula>
    </cfRule>
  </conditionalFormatting>
  <conditionalFormatting sqref="G13">
    <cfRule type="cellIs" dxfId="1335" priority="120" operator="equal">
      <formula>"NO"</formula>
    </cfRule>
  </conditionalFormatting>
  <conditionalFormatting sqref="I13">
    <cfRule type="cellIs" dxfId="1334" priority="119" operator="equal">
      <formula>"NO"</formula>
    </cfRule>
  </conditionalFormatting>
  <conditionalFormatting sqref="K13">
    <cfRule type="cellIs" dxfId="1333" priority="118" operator="equal">
      <formula>"NO"</formula>
    </cfRule>
  </conditionalFormatting>
  <conditionalFormatting sqref="M13">
    <cfRule type="cellIs" dxfId="1332" priority="117" operator="equal">
      <formula>"NO"</formula>
    </cfRule>
  </conditionalFormatting>
  <conditionalFormatting sqref="O13">
    <cfRule type="cellIs" dxfId="1331" priority="116" operator="equal">
      <formula>"NO"</formula>
    </cfRule>
  </conditionalFormatting>
  <conditionalFormatting sqref="Q13">
    <cfRule type="cellIs" dxfId="1330" priority="115" operator="equal">
      <formula>"NO"</formula>
    </cfRule>
  </conditionalFormatting>
  <conditionalFormatting sqref="S13">
    <cfRule type="cellIs" dxfId="1329" priority="114" operator="equal">
      <formula>"NO"</formula>
    </cfRule>
  </conditionalFormatting>
  <conditionalFormatting sqref="U13">
    <cfRule type="cellIs" dxfId="1328" priority="113" operator="equal">
      <formula>"NO"</formula>
    </cfRule>
  </conditionalFormatting>
  <conditionalFormatting sqref="W13">
    <cfRule type="cellIs" dxfId="1327" priority="112" operator="equal">
      <formula>"NO"</formula>
    </cfRule>
  </conditionalFormatting>
  <conditionalFormatting sqref="Y13">
    <cfRule type="cellIs" dxfId="1326" priority="111" operator="equal">
      <formula>"NO"</formula>
    </cfRule>
  </conditionalFormatting>
  <conditionalFormatting sqref="AA13">
    <cfRule type="cellIs" dxfId="1325" priority="110" operator="equal">
      <formula>"NO"</formula>
    </cfRule>
  </conditionalFormatting>
  <conditionalFormatting sqref="AC13">
    <cfRule type="cellIs" dxfId="1324" priority="109" operator="equal">
      <formula>"NO"</formula>
    </cfRule>
  </conditionalFormatting>
  <conditionalFormatting sqref="AE13">
    <cfRule type="cellIs" dxfId="1323" priority="108" operator="equal">
      <formula>"NO"</formula>
    </cfRule>
  </conditionalFormatting>
  <conditionalFormatting sqref="AG13">
    <cfRule type="cellIs" dxfId="1322" priority="107" operator="equal">
      <formula>"NO"</formula>
    </cfRule>
  </conditionalFormatting>
  <conditionalFormatting sqref="AK13">
    <cfRule type="cellIs" dxfId="1321" priority="106" operator="equal">
      <formula>"NO"</formula>
    </cfRule>
  </conditionalFormatting>
  <conditionalFormatting sqref="AM13">
    <cfRule type="cellIs" dxfId="1320" priority="105" operator="equal">
      <formula>"NO"</formula>
    </cfRule>
  </conditionalFormatting>
  <conditionalFormatting sqref="AO13">
    <cfRule type="cellIs" dxfId="1319" priority="104" operator="equal">
      <formula>"NO"</formula>
    </cfRule>
  </conditionalFormatting>
  <conditionalFormatting sqref="AQ13">
    <cfRule type="cellIs" dxfId="1318" priority="103" operator="equal">
      <formula>"NO"</formula>
    </cfRule>
  </conditionalFormatting>
  <conditionalFormatting sqref="AS13">
    <cfRule type="cellIs" dxfId="1317" priority="102" operator="equal">
      <formula>"NO"</formula>
    </cfRule>
  </conditionalFormatting>
  <conditionalFormatting sqref="AU13">
    <cfRule type="cellIs" dxfId="1316" priority="101" operator="equal">
      <formula>"NO"</formula>
    </cfRule>
  </conditionalFormatting>
  <conditionalFormatting sqref="AW13">
    <cfRule type="cellIs" dxfId="1315" priority="100" operator="equal">
      <formula>"NO"</formula>
    </cfRule>
  </conditionalFormatting>
  <conditionalFormatting sqref="AY13">
    <cfRule type="cellIs" dxfId="1314" priority="99" operator="equal">
      <formula>"NO"</formula>
    </cfRule>
  </conditionalFormatting>
  <conditionalFormatting sqref="BA13">
    <cfRule type="cellIs" dxfId="1313" priority="98" operator="equal">
      <formula>"NO"</formula>
    </cfRule>
  </conditionalFormatting>
  <conditionalFormatting sqref="BC13">
    <cfRule type="cellIs" dxfId="1312" priority="97" operator="equal">
      <formula>"NO"</formula>
    </cfRule>
  </conditionalFormatting>
  <conditionalFormatting sqref="BE13">
    <cfRule type="cellIs" dxfId="1311" priority="96" operator="equal">
      <formula>"NO"</formula>
    </cfRule>
  </conditionalFormatting>
  <conditionalFormatting sqref="BG13">
    <cfRule type="cellIs" dxfId="1310" priority="95" operator="equal">
      <formula>"NO"</formula>
    </cfRule>
  </conditionalFormatting>
  <conditionalFormatting sqref="BI13">
    <cfRule type="cellIs" dxfId="1309" priority="94" operator="equal">
      <formula>"NO"</formula>
    </cfRule>
  </conditionalFormatting>
  <conditionalFormatting sqref="BK13">
    <cfRule type="cellIs" dxfId="1308" priority="93" operator="equal">
      <formula>"NO"</formula>
    </cfRule>
  </conditionalFormatting>
  <conditionalFormatting sqref="BM13">
    <cfRule type="cellIs" dxfId="1307" priority="92" operator="equal">
      <formula>"NO"</formula>
    </cfRule>
  </conditionalFormatting>
  <conditionalFormatting sqref="BO13">
    <cfRule type="cellIs" dxfId="1306" priority="91" operator="equal">
      <formula>"NO"</formula>
    </cfRule>
  </conditionalFormatting>
  <conditionalFormatting sqref="BQ13">
    <cfRule type="cellIs" dxfId="1305" priority="90" operator="equal">
      <formula>"NO"</formula>
    </cfRule>
  </conditionalFormatting>
  <conditionalFormatting sqref="BS13">
    <cfRule type="cellIs" dxfId="1304" priority="89" operator="equal">
      <formula>"NO"</formula>
    </cfRule>
  </conditionalFormatting>
  <conditionalFormatting sqref="BU13">
    <cfRule type="cellIs" dxfId="1303" priority="88" operator="equal">
      <formula>"NO"</formula>
    </cfRule>
  </conditionalFormatting>
  <conditionalFormatting sqref="AY15:AZ16">
    <cfRule type="cellIs" dxfId="1302" priority="86" operator="equal">
      <formula>"NO"</formula>
    </cfRule>
  </conditionalFormatting>
  <conditionalFormatting sqref="BD20">
    <cfRule type="cellIs" dxfId="1301" priority="81" operator="equal">
      <formula>"NO"</formula>
    </cfRule>
  </conditionalFormatting>
  <conditionalFormatting sqref="BC18:BC19">
    <cfRule type="cellIs" dxfId="1300" priority="85" operator="equal">
      <formula>"NO"</formula>
    </cfRule>
  </conditionalFormatting>
  <conditionalFormatting sqref="BC20">
    <cfRule type="cellIs" dxfId="1299" priority="84" operator="equal">
      <formula>"NO"</formula>
    </cfRule>
  </conditionalFormatting>
  <conditionalFormatting sqref="BD18">
    <cfRule type="cellIs" dxfId="1298" priority="83" operator="equal">
      <formula>"NO"</formula>
    </cfRule>
  </conditionalFormatting>
  <conditionalFormatting sqref="BD19">
    <cfRule type="cellIs" dxfId="1297" priority="82" operator="equal">
      <formula>"NO"</formula>
    </cfRule>
  </conditionalFormatting>
  <conditionalFormatting sqref="BC15:BD16">
    <cfRule type="cellIs" dxfId="1296" priority="80" operator="equal">
      <formula>"NO"</formula>
    </cfRule>
  </conditionalFormatting>
  <conditionalFormatting sqref="BI15:BP16">
    <cfRule type="cellIs" dxfId="1295" priority="76" operator="equal">
      <formula>"NO"</formula>
    </cfRule>
  </conditionalFormatting>
  <conditionalFormatting sqref="BE15:BF16">
    <cfRule type="cellIs" dxfId="1294" priority="78" operator="equal">
      <formula>"NO"</formula>
    </cfRule>
  </conditionalFormatting>
  <conditionalFormatting sqref="BG15:BH16">
    <cfRule type="cellIs" dxfId="1293" priority="77" operator="equal">
      <formula>"NO"</formula>
    </cfRule>
  </conditionalFormatting>
  <conditionalFormatting sqref="BX13">
    <cfRule type="cellIs" dxfId="1292" priority="75" operator="equal">
      <formula>"NO"</formula>
    </cfRule>
  </conditionalFormatting>
  <conditionalFormatting sqref="BW15:BX16">
    <cfRule type="cellIs" dxfId="1291" priority="62" operator="equal">
      <formula>"NO"</formula>
    </cfRule>
  </conditionalFormatting>
  <conditionalFormatting sqref="BV20">
    <cfRule type="cellIs" dxfId="1290" priority="70" operator="equal">
      <formula>"NO"</formula>
    </cfRule>
  </conditionalFormatting>
  <conditionalFormatting sqref="BU18:BU19">
    <cfRule type="cellIs" dxfId="1289" priority="74" operator="equal">
      <formula>"NO"</formula>
    </cfRule>
  </conditionalFormatting>
  <conditionalFormatting sqref="BU20">
    <cfRule type="cellIs" dxfId="1288" priority="73" operator="equal">
      <formula>"NO"</formula>
    </cfRule>
  </conditionalFormatting>
  <conditionalFormatting sqref="BV18">
    <cfRule type="cellIs" dxfId="1287" priority="72" operator="equal">
      <formula>"NO"</formula>
    </cfRule>
  </conditionalFormatting>
  <conditionalFormatting sqref="BV19">
    <cfRule type="cellIs" dxfId="1286" priority="71" operator="equal">
      <formula>"NO"</formula>
    </cfRule>
  </conditionalFormatting>
  <conditionalFormatting sqref="BX20">
    <cfRule type="cellIs" dxfId="1285" priority="65" operator="equal">
      <formula>"NO"</formula>
    </cfRule>
  </conditionalFormatting>
  <conditionalFormatting sqref="BW18:BW19">
    <cfRule type="cellIs" dxfId="1284" priority="69" operator="equal">
      <formula>"NO"</formula>
    </cfRule>
  </conditionalFormatting>
  <conditionalFormatting sqref="BW20">
    <cfRule type="cellIs" dxfId="1283" priority="68" operator="equal">
      <formula>"NO"</formula>
    </cfRule>
  </conditionalFormatting>
  <conditionalFormatting sqref="BX18">
    <cfRule type="cellIs" dxfId="1282" priority="67" operator="equal">
      <formula>"NO"</formula>
    </cfRule>
  </conditionalFormatting>
  <conditionalFormatting sqref="BX19">
    <cfRule type="cellIs" dxfId="1281" priority="66" operator="equal">
      <formula>"NO"</formula>
    </cfRule>
  </conditionalFormatting>
  <conditionalFormatting sqref="BS15:BT16">
    <cfRule type="cellIs" dxfId="1280" priority="64" operator="equal">
      <formula>"NO"</formula>
    </cfRule>
  </conditionalFormatting>
  <conditionalFormatting sqref="BU15:BV16">
    <cfRule type="cellIs" dxfId="1279" priority="63" operator="equal">
      <formula>"NO"</formula>
    </cfRule>
  </conditionalFormatting>
  <conditionalFormatting sqref="G24:H24">
    <cfRule type="cellIs" dxfId="1278" priority="61" operator="equal">
      <formula>"NO HABIL"</formula>
    </cfRule>
  </conditionalFormatting>
  <conditionalFormatting sqref="I24:J24">
    <cfRule type="cellIs" dxfId="1277" priority="60" operator="equal">
      <formula>"NO HABIL"</formula>
    </cfRule>
  </conditionalFormatting>
  <conditionalFormatting sqref="K24:L24">
    <cfRule type="cellIs" dxfId="1276" priority="59" operator="equal">
      <formula>"NO HABIL"</formula>
    </cfRule>
  </conditionalFormatting>
  <conditionalFormatting sqref="M24:N24">
    <cfRule type="cellIs" dxfId="1275" priority="58" operator="equal">
      <formula>"NO HABIL"</formula>
    </cfRule>
  </conditionalFormatting>
  <conditionalFormatting sqref="Q24:R24">
    <cfRule type="cellIs" dxfId="1274" priority="57" operator="equal">
      <formula>"NO HABIL"</formula>
    </cfRule>
  </conditionalFormatting>
  <conditionalFormatting sqref="S24:T24">
    <cfRule type="cellIs" dxfId="1273" priority="56" operator="equal">
      <formula>"NO HABIL"</formula>
    </cfRule>
  </conditionalFormatting>
  <conditionalFormatting sqref="W24:X24">
    <cfRule type="cellIs" dxfId="1272" priority="55" operator="equal">
      <formula>"NO HABIL"</formula>
    </cfRule>
  </conditionalFormatting>
  <conditionalFormatting sqref="AC24:AD24">
    <cfRule type="cellIs" dxfId="1271" priority="54" operator="equal">
      <formula>"NO HABIL"</formula>
    </cfRule>
  </conditionalFormatting>
  <conditionalFormatting sqref="AE24:AF24">
    <cfRule type="cellIs" dxfId="1270" priority="53" operator="equal">
      <formula>"NO HABIL"</formula>
    </cfRule>
  </conditionalFormatting>
  <conditionalFormatting sqref="AI24:AJ24">
    <cfRule type="cellIs" dxfId="1269" priority="52" operator="equal">
      <formula>"NO HABIL"</formula>
    </cfRule>
  </conditionalFormatting>
  <conditionalFormatting sqref="AK24:AL24">
    <cfRule type="cellIs" dxfId="1268" priority="51" operator="equal">
      <formula>"NO HABIL"</formula>
    </cfRule>
  </conditionalFormatting>
  <conditionalFormatting sqref="AM24:AN24">
    <cfRule type="cellIs" dxfId="1267" priority="50" operator="equal">
      <formula>"NO HABIL"</formula>
    </cfRule>
  </conditionalFormatting>
  <conditionalFormatting sqref="AO24:AP24">
    <cfRule type="cellIs" dxfId="1266" priority="49" operator="equal">
      <formula>"NO HABIL"</formula>
    </cfRule>
  </conditionalFormatting>
  <conditionalFormatting sqref="AQ24:AR24">
    <cfRule type="cellIs" dxfId="1265" priority="48" operator="equal">
      <formula>"NO HABIL"</formula>
    </cfRule>
  </conditionalFormatting>
  <conditionalFormatting sqref="AW24:AX24">
    <cfRule type="cellIs" dxfId="1264" priority="47" operator="equal">
      <formula>"NO HABIL"</formula>
    </cfRule>
  </conditionalFormatting>
  <conditionalFormatting sqref="AY24:AZ24">
    <cfRule type="cellIs" dxfId="1263" priority="46" operator="equal">
      <formula>"NO HABIL"</formula>
    </cfRule>
  </conditionalFormatting>
  <conditionalFormatting sqref="BA24:BB24">
    <cfRule type="cellIs" dxfId="1262" priority="45" operator="equal">
      <formula>"NO HABIL"</formula>
    </cfRule>
  </conditionalFormatting>
  <conditionalFormatting sqref="BC24:BD24">
    <cfRule type="cellIs" dxfId="1261" priority="44" operator="equal">
      <formula>"NO HABIL"</formula>
    </cfRule>
  </conditionalFormatting>
  <conditionalFormatting sqref="BE24:BF24">
    <cfRule type="cellIs" dxfId="1260" priority="43" operator="equal">
      <formula>"NO HABIL"</formula>
    </cfRule>
  </conditionalFormatting>
  <conditionalFormatting sqref="BG24:BH24">
    <cfRule type="cellIs" dxfId="1259" priority="42" operator="equal">
      <formula>"NO HABIL"</formula>
    </cfRule>
  </conditionalFormatting>
  <conditionalFormatting sqref="BI24:BJ24">
    <cfRule type="cellIs" dxfId="1258" priority="41" operator="equal">
      <formula>"NO HABIL"</formula>
    </cfRule>
  </conditionalFormatting>
  <conditionalFormatting sqref="BK24:BL24">
    <cfRule type="cellIs" dxfId="1257" priority="40" operator="equal">
      <formula>"NO HABIL"</formula>
    </cfRule>
  </conditionalFormatting>
  <conditionalFormatting sqref="BM24:BN24">
    <cfRule type="cellIs" dxfId="1256" priority="39" operator="equal">
      <formula>"NO HABIL"</formula>
    </cfRule>
  </conditionalFormatting>
  <conditionalFormatting sqref="BO24:BP24">
    <cfRule type="cellIs" dxfId="1255" priority="38" operator="equal">
      <formula>"NO HABIL"</formula>
    </cfRule>
  </conditionalFormatting>
  <conditionalFormatting sqref="BQ24:BR24">
    <cfRule type="cellIs" dxfId="1254" priority="37" operator="equal">
      <formula>"NO HABIL"</formula>
    </cfRule>
  </conditionalFormatting>
  <conditionalFormatting sqref="BS24:BT24">
    <cfRule type="cellIs" dxfId="1253" priority="36" operator="equal">
      <formula>"NO HABIL"</formula>
    </cfRule>
  </conditionalFormatting>
  <conditionalFormatting sqref="BU24:BV24">
    <cfRule type="cellIs" dxfId="1252" priority="35" operator="equal">
      <formula>"NO HABIL"</formula>
    </cfRule>
  </conditionalFormatting>
  <conditionalFormatting sqref="BW24:BX24">
    <cfRule type="cellIs" dxfId="1251" priority="34" operator="equal">
      <formula>"NO HABIL"</formula>
    </cfRule>
  </conditionalFormatting>
  <conditionalFormatting sqref="AW22:AX22">
    <cfRule type="cellIs" dxfId="1250" priority="33" operator="equal">
      <formula>"NO"</formula>
    </cfRule>
  </conditionalFormatting>
  <conditionalFormatting sqref="AK22:AL22">
    <cfRule type="cellIs" dxfId="1249" priority="32" operator="equal">
      <formula>"NO"</formula>
    </cfRule>
  </conditionalFormatting>
  <conditionalFormatting sqref="D22">
    <cfRule type="cellIs" dxfId="1248" priority="31" operator="equal">
      <formula>"NO"</formula>
    </cfRule>
  </conditionalFormatting>
  <conditionalFormatting sqref="E22">
    <cfRule type="cellIs" dxfId="1247" priority="30" operator="equal">
      <formula>"NO"</formula>
    </cfRule>
  </conditionalFormatting>
  <conditionalFormatting sqref="G22">
    <cfRule type="cellIs" dxfId="1246" priority="29" operator="equal">
      <formula>"NO"</formula>
    </cfRule>
  </conditionalFormatting>
  <conditionalFormatting sqref="I22">
    <cfRule type="cellIs" dxfId="1245" priority="28" operator="equal">
      <formula>"NO"</formula>
    </cfRule>
  </conditionalFormatting>
  <conditionalFormatting sqref="K22">
    <cfRule type="cellIs" dxfId="1244" priority="27" operator="equal">
      <formula>"NO"</formula>
    </cfRule>
  </conditionalFormatting>
  <conditionalFormatting sqref="M22">
    <cfRule type="cellIs" dxfId="1243" priority="26" operator="equal">
      <formula>"NO"</formula>
    </cfRule>
  </conditionalFormatting>
  <conditionalFormatting sqref="O22">
    <cfRule type="cellIs" dxfId="1242" priority="25" operator="equal">
      <formula>"NO"</formula>
    </cfRule>
  </conditionalFormatting>
  <conditionalFormatting sqref="Q22">
    <cfRule type="cellIs" dxfId="1241" priority="24" operator="equal">
      <formula>"NO"</formula>
    </cfRule>
  </conditionalFormatting>
  <conditionalFormatting sqref="S22">
    <cfRule type="cellIs" dxfId="1240" priority="23" operator="equal">
      <formula>"NO"</formula>
    </cfRule>
  </conditionalFormatting>
  <conditionalFormatting sqref="U22">
    <cfRule type="cellIs" dxfId="1239" priority="22" operator="equal">
      <formula>"NO"</formula>
    </cfRule>
  </conditionalFormatting>
  <conditionalFormatting sqref="W22">
    <cfRule type="cellIs" dxfId="1238" priority="21" operator="equal">
      <formula>"NO"</formula>
    </cfRule>
  </conditionalFormatting>
  <conditionalFormatting sqref="Y22">
    <cfRule type="cellIs" dxfId="1237" priority="20" operator="equal">
      <formula>"NO"</formula>
    </cfRule>
  </conditionalFormatting>
  <conditionalFormatting sqref="AA22">
    <cfRule type="cellIs" dxfId="1236" priority="19" operator="equal">
      <formula>"NO"</formula>
    </cfRule>
  </conditionalFormatting>
  <conditionalFormatting sqref="AC22">
    <cfRule type="cellIs" dxfId="1235" priority="18" operator="equal">
      <formula>"NO"</formula>
    </cfRule>
  </conditionalFormatting>
  <conditionalFormatting sqref="AG22">
    <cfRule type="cellIs" dxfId="1234" priority="17" operator="equal">
      <formula>"NO"</formula>
    </cfRule>
  </conditionalFormatting>
  <conditionalFormatting sqref="AI22">
    <cfRule type="cellIs" dxfId="1233" priority="16" operator="equal">
      <formula>"NO"</formula>
    </cfRule>
  </conditionalFormatting>
  <conditionalFormatting sqref="AO22">
    <cfRule type="cellIs" dxfId="1232" priority="15" operator="equal">
      <formula>"NO"</formula>
    </cfRule>
  </conditionalFormatting>
  <conditionalFormatting sqref="AQ22">
    <cfRule type="cellIs" dxfId="1231" priority="14" operator="equal">
      <formula>"NO"</formula>
    </cfRule>
  </conditionalFormatting>
  <conditionalFormatting sqref="AS22">
    <cfRule type="cellIs" dxfId="1230" priority="13" operator="equal">
      <formula>"NO"</formula>
    </cfRule>
  </conditionalFormatting>
  <conditionalFormatting sqref="AU22">
    <cfRule type="cellIs" dxfId="1229" priority="12" operator="equal">
      <formula>"NO"</formula>
    </cfRule>
  </conditionalFormatting>
  <conditionalFormatting sqref="AY22">
    <cfRule type="cellIs" dxfId="1228" priority="11" operator="equal">
      <formula>"NO"</formula>
    </cfRule>
  </conditionalFormatting>
  <conditionalFormatting sqref="BA22">
    <cfRule type="cellIs" dxfId="1227" priority="10" operator="equal">
      <formula>"NO"</formula>
    </cfRule>
  </conditionalFormatting>
  <conditionalFormatting sqref="BC22">
    <cfRule type="cellIs" dxfId="1226" priority="9" operator="equal">
      <formula>"NO"</formula>
    </cfRule>
  </conditionalFormatting>
  <conditionalFormatting sqref="BE22">
    <cfRule type="cellIs" dxfId="1225" priority="8" operator="equal">
      <formula>"NO"</formula>
    </cfRule>
  </conditionalFormatting>
  <conditionalFormatting sqref="BK22">
    <cfRule type="cellIs" dxfId="1224" priority="7" operator="equal">
      <formula>"NO"</formula>
    </cfRule>
  </conditionalFormatting>
  <conditionalFormatting sqref="BM22">
    <cfRule type="cellIs" dxfId="1223" priority="6" operator="equal">
      <formula>"NO"</formula>
    </cfRule>
  </conditionalFormatting>
  <conditionalFormatting sqref="BO22">
    <cfRule type="cellIs" dxfId="1222" priority="5" operator="equal">
      <formula>"NO"</formula>
    </cfRule>
  </conditionalFormatting>
  <conditionalFormatting sqref="BQ22">
    <cfRule type="cellIs" dxfId="1221" priority="4" operator="equal">
      <formula>"NO"</formula>
    </cfRule>
  </conditionalFormatting>
  <conditionalFormatting sqref="BS22">
    <cfRule type="cellIs" dxfId="1220" priority="3" operator="equal">
      <formula>"NO"</formula>
    </cfRule>
  </conditionalFormatting>
  <conditionalFormatting sqref="BU22">
    <cfRule type="cellIs" dxfId="1219" priority="2" operator="equal">
      <formula>"NO"</formula>
    </cfRule>
  </conditionalFormatting>
  <conditionalFormatting sqref="BW22">
    <cfRule type="cellIs" dxfId="1218"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95"/>
  <sheetViews>
    <sheetView zoomScale="90" zoomScaleNormal="90" workbookViewId="0">
      <pane xSplit="4" ySplit="4" topLeftCell="EJ5" activePane="bottomRight" state="frozen"/>
      <selection activeCell="E21" sqref="E21"/>
      <selection pane="topRight" activeCell="E21" sqref="E21"/>
      <selection pane="bottomLeft" activeCell="E21" sqref="E21"/>
      <selection pane="bottomRight" activeCell="EM4" sqref="EM4"/>
    </sheetView>
  </sheetViews>
  <sheetFormatPr baseColWidth="10" defaultRowHeight="15" x14ac:dyDescent="0.25"/>
  <cols>
    <col min="1" max="2" width="20.7109375" style="59" customWidth="1"/>
    <col min="3" max="3" width="2.7109375" style="59" customWidth="1"/>
    <col min="4" max="4" width="20.7109375" style="59" customWidth="1"/>
    <col min="5" max="5" width="2.7109375" style="59" customWidth="1"/>
    <col min="6" max="6" width="8.7109375" style="59" customWidth="1"/>
    <col min="7" max="7" width="20.7109375" style="59" customWidth="1"/>
    <col min="8" max="8" width="12.7109375" style="59" customWidth="1"/>
    <col min="9" max="9" width="3.28515625" customWidth="1"/>
    <col min="10" max="10" width="8.7109375" style="59" customWidth="1"/>
    <col min="11" max="11" width="20.7109375" style="59" customWidth="1"/>
    <col min="12" max="12" width="12.7109375" style="59" customWidth="1"/>
    <col min="13" max="13" width="2.28515625" customWidth="1"/>
    <col min="14" max="14" width="8.7109375" style="59" customWidth="1"/>
    <col min="15" max="15" width="20.7109375" style="59" customWidth="1"/>
    <col min="16" max="16" width="12.7109375" style="59" customWidth="1"/>
    <col min="17" max="17" width="2.85546875" customWidth="1"/>
    <col min="18" max="18" width="8.7109375" style="59" customWidth="1"/>
    <col min="19" max="19" width="20.7109375" style="59" customWidth="1"/>
    <col min="20" max="20" width="12.7109375" style="59" customWidth="1"/>
    <col min="21" max="21" width="2.7109375" customWidth="1"/>
    <col min="22" max="22" width="8.7109375" style="59" customWidth="1"/>
    <col min="23" max="23" width="20.7109375" style="59" customWidth="1"/>
    <col min="24" max="24" width="12.7109375" style="59" customWidth="1"/>
    <col min="25" max="25" width="2.5703125" customWidth="1"/>
    <col min="26" max="26" width="8.7109375" style="59" customWidth="1"/>
    <col min="27" max="27" width="20.7109375" style="59" customWidth="1"/>
    <col min="28" max="28" width="12.7109375" style="59" customWidth="1"/>
    <col min="29" max="29" width="2.85546875" customWidth="1"/>
    <col min="30" max="30" width="8.7109375" style="59" customWidth="1"/>
    <col min="31" max="31" width="20.7109375" style="59" customWidth="1"/>
    <col min="32" max="32" width="12.7109375" style="59" customWidth="1"/>
    <col min="33" max="33" width="3.28515625" customWidth="1"/>
    <col min="34" max="34" width="8.7109375" style="59" customWidth="1"/>
    <col min="35" max="35" width="20.7109375" style="59" customWidth="1"/>
    <col min="36" max="36" width="12.7109375" style="59" customWidth="1"/>
    <col min="37" max="37" width="2.7109375" customWidth="1"/>
    <col min="38" max="38" width="8.7109375" style="59" customWidth="1"/>
    <col min="39" max="39" width="20.7109375" style="59" customWidth="1"/>
    <col min="40" max="40" width="12.7109375" style="59" customWidth="1"/>
    <col min="41" max="41" width="2.7109375" customWidth="1"/>
    <col min="42" max="42" width="8.7109375" style="59" customWidth="1"/>
    <col min="43" max="43" width="20.7109375" style="59" customWidth="1"/>
    <col min="44" max="44" width="12.7109375" style="59" customWidth="1"/>
    <col min="45" max="45" width="3.7109375" customWidth="1"/>
    <col min="46" max="46" width="8.7109375" style="59" customWidth="1"/>
    <col min="47" max="47" width="20.7109375" style="59" customWidth="1"/>
    <col min="48" max="48" width="12.7109375" style="59" customWidth="1"/>
    <col min="49" max="49" width="3.7109375" customWidth="1"/>
    <col min="50" max="50" width="8.7109375" style="59" customWidth="1"/>
    <col min="51" max="51" width="20.7109375" style="59" customWidth="1"/>
    <col min="52" max="52" width="12.7109375" style="59" customWidth="1"/>
    <col min="53" max="53" width="3.7109375" customWidth="1"/>
    <col min="54" max="54" width="8.7109375" style="59" customWidth="1"/>
    <col min="55" max="55" width="20.7109375" style="59" customWidth="1"/>
    <col min="56" max="56" width="12.7109375" style="59" customWidth="1"/>
    <col min="57" max="57" width="3.28515625" customWidth="1"/>
    <col min="58" max="58" width="8.7109375" style="59" customWidth="1"/>
    <col min="59" max="59" width="20.7109375" style="59" customWidth="1"/>
    <col min="60" max="60" width="12.7109375" style="59" customWidth="1"/>
    <col min="61" max="61" width="3.28515625" customWidth="1"/>
    <col min="62" max="62" width="8.7109375" style="59" customWidth="1"/>
    <col min="63" max="63" width="20.7109375" style="59" customWidth="1"/>
    <col min="64" max="64" width="12.7109375" style="59" customWidth="1"/>
    <col min="65" max="65" width="3.28515625" customWidth="1"/>
    <col min="66" max="66" width="8.7109375" style="59" customWidth="1"/>
    <col min="67" max="67" width="20.7109375" style="59" customWidth="1"/>
    <col min="68" max="68" width="12.7109375" style="59" customWidth="1"/>
    <col min="69" max="69" width="3.28515625" customWidth="1"/>
    <col min="70" max="70" width="8.7109375" style="59" customWidth="1"/>
    <col min="71" max="71" width="20.7109375" style="59" customWidth="1"/>
    <col min="72" max="72" width="12.7109375" style="59" customWidth="1"/>
    <col min="73" max="73" width="3.28515625" customWidth="1"/>
    <col min="74" max="74" width="8.7109375" style="59" customWidth="1"/>
    <col min="75" max="75" width="20.7109375" style="59" customWidth="1"/>
    <col min="76" max="76" width="12.7109375" style="59" customWidth="1"/>
    <col min="77" max="77" width="3.28515625" customWidth="1"/>
    <col min="78" max="78" width="8.7109375" style="59" customWidth="1"/>
    <col min="79" max="79" width="20.7109375" style="59" customWidth="1"/>
    <col min="80" max="80" width="12.7109375" style="59" customWidth="1"/>
    <col min="81" max="81" width="3.28515625" customWidth="1"/>
    <col min="82" max="82" width="8.7109375" style="59" customWidth="1"/>
    <col min="83" max="83" width="20.7109375" style="59" customWidth="1"/>
    <col min="84" max="84" width="12.7109375" style="59" customWidth="1"/>
    <col min="85" max="85" width="3.28515625" customWidth="1"/>
    <col min="86" max="86" width="8.7109375" style="59" customWidth="1"/>
    <col min="87" max="87" width="20.7109375" style="59" customWidth="1"/>
    <col min="88" max="88" width="12.7109375" style="59" customWidth="1"/>
    <col min="89" max="89" width="3.28515625" customWidth="1"/>
    <col min="90" max="90" width="8.7109375" style="59" customWidth="1"/>
    <col min="91" max="91" width="20.7109375" style="59" customWidth="1"/>
    <col min="92" max="92" width="12.7109375" style="59" customWidth="1"/>
    <col min="93" max="93" width="3.28515625" customWidth="1"/>
    <col min="94" max="94" width="8.7109375" style="59" customWidth="1"/>
    <col min="95" max="95" width="20.7109375" style="59" customWidth="1"/>
    <col min="96" max="96" width="12.7109375" style="59" customWidth="1"/>
    <col min="97" max="97" width="3.28515625" customWidth="1"/>
    <col min="98" max="98" width="8.7109375" style="59" customWidth="1"/>
    <col min="99" max="99" width="20.7109375" style="59" customWidth="1"/>
    <col min="100" max="100" width="12.7109375" style="59" customWidth="1"/>
    <col min="101" max="101" width="3.28515625" customWidth="1"/>
    <col min="102" max="102" width="8.7109375" style="59" customWidth="1"/>
    <col min="103" max="103" width="20.7109375" style="59" customWidth="1"/>
    <col min="104" max="104" width="12.7109375" style="59" customWidth="1"/>
    <col min="105" max="105" width="3.28515625" customWidth="1"/>
    <col min="106" max="106" width="8.7109375" style="59" customWidth="1"/>
    <col min="107" max="107" width="20.7109375" style="59" customWidth="1"/>
    <col min="108" max="108" width="12.7109375" style="59" customWidth="1"/>
    <col min="109" max="109" width="3.28515625" customWidth="1"/>
    <col min="110" max="110" width="8.7109375" style="59" customWidth="1"/>
    <col min="111" max="111" width="20.7109375" style="59" customWidth="1"/>
    <col min="112" max="112" width="12.7109375" style="59" customWidth="1"/>
    <col min="113" max="113" width="3.28515625" customWidth="1"/>
    <col min="114" max="114" width="8.7109375" style="59" customWidth="1"/>
    <col min="115" max="115" width="20.7109375" style="59" customWidth="1"/>
    <col min="116" max="116" width="12.7109375" style="59" customWidth="1"/>
    <col min="117" max="117" width="3.28515625" customWidth="1"/>
    <col min="118" max="118" width="8.7109375" style="59" customWidth="1"/>
    <col min="119" max="119" width="20.7109375" style="59" customWidth="1"/>
    <col min="120" max="120" width="12.7109375" style="59" customWidth="1"/>
    <col min="121" max="121" width="3.28515625" customWidth="1"/>
    <col min="122" max="122" width="8.7109375" style="59" customWidth="1"/>
    <col min="123" max="123" width="20.7109375" style="59" customWidth="1"/>
    <col min="124" max="124" width="12.7109375" style="59" customWidth="1"/>
    <col min="125" max="125" width="3.28515625" customWidth="1"/>
    <col min="126" max="126" width="8.7109375" style="59" customWidth="1"/>
    <col min="127" max="127" width="20.7109375" style="59" customWidth="1"/>
    <col min="128" max="128" width="12.7109375" style="59" customWidth="1"/>
    <col min="129" max="129" width="3.28515625" customWidth="1"/>
    <col min="130" max="130" width="8.7109375" style="59" customWidth="1"/>
    <col min="131" max="131" width="20.7109375" style="59" customWidth="1"/>
    <col min="132" max="132" width="12.7109375" style="59" customWidth="1"/>
    <col min="133" max="133" width="3.28515625" customWidth="1"/>
    <col min="134" max="134" width="8.7109375" style="59" customWidth="1"/>
    <col min="135" max="135" width="20.7109375" style="59" customWidth="1"/>
    <col min="136" max="136" width="12.7109375" style="59" customWidth="1"/>
    <col min="137" max="137" width="3.28515625" customWidth="1"/>
    <col min="138" max="138" width="8.7109375" style="59" customWidth="1"/>
    <col min="139" max="139" width="20.7109375" style="59" customWidth="1"/>
    <col min="140" max="140" width="12.7109375" style="59" customWidth="1"/>
    <col min="141" max="141" width="3.28515625" customWidth="1"/>
    <col min="142" max="142" width="8.7109375" style="59" customWidth="1"/>
    <col min="143" max="143" width="20.7109375" style="59" customWidth="1"/>
    <col min="144" max="144" width="12.7109375" style="59" customWidth="1"/>
    <col min="145" max="145" width="3.28515625" customWidth="1"/>
    <col min="146" max="146" width="8.7109375" style="59" customWidth="1"/>
    <col min="147" max="147" width="20.7109375" style="59" customWidth="1"/>
    <col min="148" max="148" width="12.7109375" style="59" customWidth="1"/>
    <col min="149" max="149" width="3.28515625" customWidth="1"/>
    <col min="150" max="150" width="8.7109375" style="59" customWidth="1"/>
    <col min="151" max="151" width="20.7109375" style="59" customWidth="1"/>
    <col min="152" max="152" width="12.7109375" style="59" customWidth="1"/>
  </cols>
  <sheetData>
    <row r="1" spans="1:152" x14ac:dyDescent="0.25">
      <c r="G1" s="60" t="s">
        <v>100</v>
      </c>
      <c r="K1" s="60" t="s">
        <v>100</v>
      </c>
      <c r="O1" s="60" t="s">
        <v>100</v>
      </c>
      <c r="S1" s="60" t="s">
        <v>100</v>
      </c>
      <c r="W1" s="60" t="s">
        <v>100</v>
      </c>
      <c r="AA1" s="60" t="s">
        <v>100</v>
      </c>
      <c r="AE1" s="60" t="s">
        <v>100</v>
      </c>
      <c r="AI1" s="60" t="s">
        <v>100</v>
      </c>
      <c r="AM1" s="60" t="s">
        <v>100</v>
      </c>
      <c r="AQ1" s="60" t="s">
        <v>100</v>
      </c>
      <c r="AU1" s="60" t="s">
        <v>100</v>
      </c>
      <c r="AY1" s="60" t="s">
        <v>100</v>
      </c>
      <c r="BC1" s="60" t="s">
        <v>100</v>
      </c>
      <c r="BG1" s="60" t="s">
        <v>100</v>
      </c>
      <c r="BK1" s="60" t="s">
        <v>100</v>
      </c>
      <c r="BO1" s="60" t="s">
        <v>100</v>
      </c>
      <c r="BS1" s="60" t="s">
        <v>100</v>
      </c>
      <c r="BW1" s="60" t="s">
        <v>100</v>
      </c>
      <c r="CA1" s="60" t="s">
        <v>100</v>
      </c>
      <c r="CE1" s="60" t="s">
        <v>100</v>
      </c>
      <c r="CI1" s="60" t="s">
        <v>100</v>
      </c>
      <c r="CM1" s="60" t="s">
        <v>100</v>
      </c>
      <c r="CQ1" s="60" t="s">
        <v>100</v>
      </c>
      <c r="CU1" s="60" t="s">
        <v>100</v>
      </c>
      <c r="CY1" s="60" t="s">
        <v>100</v>
      </c>
      <c r="DC1" s="60" t="s">
        <v>100</v>
      </c>
      <c r="DG1" s="60" t="s">
        <v>100</v>
      </c>
      <c r="DK1" s="60" t="s">
        <v>100</v>
      </c>
      <c r="DO1" s="60" t="s">
        <v>100</v>
      </c>
      <c r="DS1" s="60" t="s">
        <v>100</v>
      </c>
      <c r="DW1" s="60" t="s">
        <v>100</v>
      </c>
      <c r="EA1" s="60" t="s">
        <v>100</v>
      </c>
      <c r="EE1" s="60" t="s">
        <v>100</v>
      </c>
      <c r="EI1" s="60" t="s">
        <v>100</v>
      </c>
      <c r="EM1" s="60" t="s">
        <v>100</v>
      </c>
      <c r="EQ1" s="60" t="s">
        <v>100</v>
      </c>
      <c r="EU1" s="60" t="s">
        <v>100</v>
      </c>
    </row>
    <row r="2" spans="1:152" x14ac:dyDescent="0.25">
      <c r="A2" s="308" t="s">
        <v>101</v>
      </c>
      <c r="B2" s="308"/>
      <c r="C2" s="61"/>
      <c r="D2" s="62" t="s">
        <v>102</v>
      </c>
      <c r="E2" s="61"/>
      <c r="F2" s="61"/>
      <c r="G2" s="63">
        <v>1</v>
      </c>
      <c r="H2" s="61"/>
      <c r="J2" s="61"/>
      <c r="K2" s="63">
        <v>2</v>
      </c>
      <c r="L2" s="61"/>
      <c r="N2" s="61"/>
      <c r="O2" s="63">
        <v>3</v>
      </c>
      <c r="P2" s="61"/>
      <c r="R2" s="61"/>
      <c r="S2" s="63">
        <v>4</v>
      </c>
      <c r="T2" s="61"/>
      <c r="V2" s="61"/>
      <c r="W2" s="63">
        <v>5</v>
      </c>
      <c r="X2" s="61"/>
      <c r="Z2" s="61"/>
      <c r="AA2" s="63">
        <v>6</v>
      </c>
      <c r="AB2" s="61"/>
      <c r="AD2" s="61"/>
      <c r="AE2" s="63">
        <v>7</v>
      </c>
      <c r="AF2" s="61"/>
      <c r="AH2" s="61"/>
      <c r="AI2" s="63">
        <v>8</v>
      </c>
      <c r="AJ2" s="61"/>
      <c r="AL2" s="61"/>
      <c r="AM2" s="63">
        <v>9</v>
      </c>
      <c r="AN2" s="61"/>
      <c r="AP2" s="61"/>
      <c r="AQ2" s="63">
        <v>10</v>
      </c>
      <c r="AR2" s="61"/>
      <c r="AT2" s="61"/>
      <c r="AU2" s="63">
        <v>11</v>
      </c>
      <c r="AV2" s="61"/>
      <c r="AX2" s="61"/>
      <c r="AY2" s="63">
        <v>12</v>
      </c>
      <c r="AZ2" s="61"/>
      <c r="BB2" s="61"/>
      <c r="BC2" s="63">
        <v>13</v>
      </c>
      <c r="BD2" s="61"/>
      <c r="BF2" s="61"/>
      <c r="BG2" s="63">
        <v>14</v>
      </c>
      <c r="BH2" s="61"/>
      <c r="BJ2" s="61"/>
      <c r="BK2" s="63">
        <v>15</v>
      </c>
      <c r="BL2" s="61"/>
      <c r="BN2" s="61"/>
      <c r="BO2" s="63">
        <v>16</v>
      </c>
      <c r="BP2" s="61"/>
      <c r="BR2" s="61"/>
      <c r="BS2" s="63">
        <v>17</v>
      </c>
      <c r="BT2" s="61"/>
      <c r="BV2" s="61"/>
      <c r="BW2" s="63">
        <v>18</v>
      </c>
      <c r="BX2" s="61"/>
      <c r="BZ2" s="61"/>
      <c r="CA2" s="63">
        <v>19</v>
      </c>
      <c r="CB2" s="61"/>
      <c r="CD2" s="61"/>
      <c r="CE2" s="63">
        <v>20</v>
      </c>
      <c r="CF2" s="61"/>
      <c r="CH2" s="61"/>
      <c r="CI2" s="63">
        <v>21</v>
      </c>
      <c r="CJ2" s="61"/>
      <c r="CL2" s="61"/>
      <c r="CM2" s="63">
        <v>22</v>
      </c>
      <c r="CN2" s="61"/>
      <c r="CP2" s="61"/>
      <c r="CQ2" s="63">
        <v>23</v>
      </c>
      <c r="CR2" s="61"/>
      <c r="CT2" s="61"/>
      <c r="CU2" s="63">
        <v>24</v>
      </c>
      <c r="CV2" s="61"/>
      <c r="CX2" s="61"/>
      <c r="CY2" s="63">
        <v>25</v>
      </c>
      <c r="CZ2" s="61"/>
      <c r="DB2" s="61"/>
      <c r="DC2" s="63">
        <v>26</v>
      </c>
      <c r="DD2" s="61"/>
      <c r="DF2" s="61"/>
      <c r="DG2" s="63">
        <v>27</v>
      </c>
      <c r="DH2" s="61"/>
      <c r="DJ2" s="61"/>
      <c r="DK2" s="63">
        <v>28</v>
      </c>
      <c r="DL2" s="61"/>
      <c r="DN2" s="61"/>
      <c r="DO2" s="63">
        <v>29</v>
      </c>
      <c r="DP2" s="61"/>
      <c r="DR2" s="61"/>
      <c r="DS2" s="63">
        <v>30</v>
      </c>
      <c r="DT2" s="61"/>
      <c r="DV2" s="61"/>
      <c r="DW2" s="63">
        <v>31</v>
      </c>
      <c r="DX2" s="61"/>
      <c r="DZ2" s="61"/>
      <c r="EA2" s="63">
        <v>32</v>
      </c>
      <c r="EB2" s="61"/>
      <c r="ED2" s="61"/>
      <c r="EE2" s="63">
        <v>33</v>
      </c>
      <c r="EF2" s="61"/>
      <c r="EH2" s="61"/>
      <c r="EI2" s="63">
        <v>34</v>
      </c>
      <c r="EJ2" s="61"/>
      <c r="EL2" s="61"/>
      <c r="EM2" s="63">
        <v>35</v>
      </c>
      <c r="EN2" s="61"/>
      <c r="EP2" s="61"/>
      <c r="EQ2" s="63">
        <v>36</v>
      </c>
      <c r="ER2" s="61"/>
      <c r="ET2" s="61"/>
      <c r="EU2" s="63">
        <v>37</v>
      </c>
      <c r="EV2" s="61"/>
    </row>
    <row r="3" spans="1:152" ht="38.25" x14ac:dyDescent="0.25">
      <c r="A3" s="308"/>
      <c r="B3" s="308"/>
      <c r="C3" s="64"/>
      <c r="D3" s="65" t="s">
        <v>113</v>
      </c>
      <c r="E3" s="64"/>
      <c r="F3" s="64"/>
      <c r="G3" s="66" t="s">
        <v>151</v>
      </c>
      <c r="H3" s="64"/>
      <c r="J3" s="64"/>
      <c r="K3" s="66" t="s">
        <v>152</v>
      </c>
      <c r="L3" s="64"/>
      <c r="N3" s="64"/>
      <c r="O3" s="66" t="s">
        <v>153</v>
      </c>
      <c r="P3" s="64"/>
      <c r="R3" s="64"/>
      <c r="S3" s="66" t="s">
        <v>154</v>
      </c>
      <c r="T3" s="64"/>
      <c r="V3" s="64"/>
      <c r="W3" s="66" t="s">
        <v>155</v>
      </c>
      <c r="X3" s="64"/>
      <c r="Z3" s="64"/>
      <c r="AA3" s="66" t="s">
        <v>156</v>
      </c>
      <c r="AB3" s="64"/>
      <c r="AD3" s="64"/>
      <c r="AE3" s="66" t="s">
        <v>179</v>
      </c>
      <c r="AF3" s="64"/>
      <c r="AH3" s="64"/>
      <c r="AI3" s="66" t="s">
        <v>180</v>
      </c>
      <c r="AJ3" s="64"/>
      <c r="AL3" s="64"/>
      <c r="AM3" s="66" t="s">
        <v>181</v>
      </c>
      <c r="AN3" s="64"/>
      <c r="AP3" s="64"/>
      <c r="AQ3" s="66" t="s">
        <v>182</v>
      </c>
      <c r="AR3" s="64"/>
      <c r="AT3" s="64"/>
      <c r="AU3" s="66" t="s">
        <v>183</v>
      </c>
      <c r="AV3" s="64"/>
      <c r="AX3" s="64"/>
      <c r="AY3" s="66" t="s">
        <v>184</v>
      </c>
      <c r="AZ3" s="64"/>
      <c r="BB3" s="64"/>
      <c r="BC3" s="66" t="s">
        <v>185</v>
      </c>
      <c r="BD3" s="64"/>
      <c r="BF3" s="64"/>
      <c r="BG3" s="66" t="s">
        <v>186</v>
      </c>
      <c r="BH3" s="64"/>
      <c r="BJ3" s="64"/>
      <c r="BK3" s="66" t="s">
        <v>187</v>
      </c>
      <c r="BL3" s="64"/>
      <c r="BN3" s="64"/>
      <c r="BO3" s="66" t="s">
        <v>188</v>
      </c>
      <c r="BP3" s="64"/>
      <c r="BR3" s="64"/>
      <c r="BS3" s="66" t="s">
        <v>189</v>
      </c>
      <c r="BT3" s="64"/>
      <c r="BV3" s="64"/>
      <c r="BW3" s="66" t="s">
        <v>190</v>
      </c>
      <c r="BX3" s="64"/>
      <c r="BZ3" s="64"/>
      <c r="CA3" s="66" t="s">
        <v>191</v>
      </c>
      <c r="CB3" s="64"/>
      <c r="CD3" s="64"/>
      <c r="CE3" s="66" t="s">
        <v>192</v>
      </c>
      <c r="CF3" s="64"/>
      <c r="CH3" s="64"/>
      <c r="CI3" s="66" t="s">
        <v>193</v>
      </c>
      <c r="CJ3" s="64"/>
      <c r="CL3" s="64"/>
      <c r="CM3" s="66" t="s">
        <v>261</v>
      </c>
      <c r="CN3" s="64"/>
      <c r="CP3" s="64"/>
      <c r="CQ3" s="66" t="s">
        <v>255</v>
      </c>
      <c r="CR3" s="64"/>
      <c r="CT3" s="64"/>
      <c r="CU3" s="66" t="s">
        <v>194</v>
      </c>
      <c r="CV3" s="64"/>
      <c r="CX3" s="64"/>
      <c r="CY3" s="66" t="s">
        <v>266</v>
      </c>
      <c r="CZ3" s="64"/>
      <c r="DB3" s="64"/>
      <c r="DC3" s="66" t="s">
        <v>272</v>
      </c>
      <c r="DD3" s="64"/>
      <c r="DF3" s="64"/>
      <c r="DG3" s="66" t="s">
        <v>195</v>
      </c>
      <c r="DH3" s="64"/>
      <c r="DJ3" s="64"/>
      <c r="DK3" s="66" t="s">
        <v>196</v>
      </c>
      <c r="DL3" s="64"/>
      <c r="DN3" s="64"/>
      <c r="DO3" s="66" t="s">
        <v>197</v>
      </c>
      <c r="DP3" s="64"/>
      <c r="DR3" s="64"/>
      <c r="DS3" s="66" t="s">
        <v>198</v>
      </c>
      <c r="DT3" s="64"/>
      <c r="DV3" s="64"/>
      <c r="DW3" s="66" t="s">
        <v>199</v>
      </c>
      <c r="DX3" s="64"/>
      <c r="DZ3" s="64"/>
      <c r="EA3" s="66" t="s">
        <v>200</v>
      </c>
      <c r="EB3" s="64"/>
      <c r="ED3" s="64"/>
      <c r="EE3" s="66" t="s">
        <v>284</v>
      </c>
      <c r="EF3" s="64"/>
      <c r="EH3" s="64"/>
      <c r="EI3" s="66" t="s">
        <v>201</v>
      </c>
      <c r="EJ3" s="64"/>
      <c r="EL3" s="64"/>
      <c r="EM3" s="66" t="s">
        <v>311</v>
      </c>
      <c r="EN3" s="64"/>
      <c r="EP3" s="64"/>
      <c r="EQ3" s="66" t="s">
        <v>203</v>
      </c>
      <c r="ER3" s="64"/>
      <c r="ET3" s="64"/>
      <c r="EU3" s="66" t="s">
        <v>204</v>
      </c>
      <c r="EV3" s="64"/>
    </row>
    <row r="4" spans="1:152" x14ac:dyDescent="0.25">
      <c r="C4" s="67"/>
      <c r="E4" s="67"/>
      <c r="F4" s="67"/>
      <c r="G4" s="68"/>
      <c r="H4" s="67"/>
      <c r="J4" s="67"/>
      <c r="K4" s="68"/>
      <c r="L4" s="67"/>
      <c r="N4" s="67"/>
      <c r="O4" s="68"/>
      <c r="P4" s="67"/>
      <c r="R4" s="67"/>
      <c r="S4" s="68"/>
      <c r="T4" s="67"/>
      <c r="V4" s="67"/>
      <c r="W4" s="68"/>
      <c r="X4" s="67"/>
      <c r="Z4" s="67"/>
      <c r="AA4" s="68"/>
      <c r="AB4" s="67"/>
      <c r="AD4" s="67"/>
      <c r="AE4" s="68"/>
      <c r="AF4" s="67"/>
      <c r="AH4" s="67"/>
      <c r="AI4" s="68"/>
      <c r="AJ4" s="67"/>
      <c r="AL4" s="67"/>
      <c r="AM4" s="68"/>
      <c r="AN4" s="67"/>
      <c r="AP4" s="67"/>
      <c r="AQ4" s="68"/>
      <c r="AR4" s="67"/>
      <c r="AT4" s="67"/>
      <c r="AU4" s="68"/>
      <c r="AV4" s="67"/>
      <c r="AX4" s="67"/>
      <c r="AY4" s="68"/>
      <c r="AZ4" s="67"/>
      <c r="BB4" s="67"/>
      <c r="BC4" s="68"/>
      <c r="BD4" s="67"/>
      <c r="BF4" s="67"/>
      <c r="BG4" s="68"/>
      <c r="BH4" s="67"/>
      <c r="BJ4" s="67"/>
      <c r="BK4" s="68"/>
      <c r="BL4" s="67"/>
      <c r="BN4" s="67"/>
      <c r="BO4" s="68"/>
      <c r="BP4" s="67"/>
      <c r="BR4" s="67"/>
      <c r="BS4" s="68"/>
      <c r="BT4" s="67"/>
      <c r="BV4" s="67"/>
      <c r="BW4" s="68"/>
      <c r="BX4" s="67"/>
      <c r="BZ4" s="67"/>
      <c r="CA4" s="68"/>
      <c r="CB4" s="67"/>
      <c r="CD4" s="67"/>
      <c r="CE4" s="68"/>
      <c r="CF4" s="67"/>
      <c r="CH4" s="67"/>
      <c r="CI4" s="68"/>
      <c r="CJ4" s="67"/>
      <c r="CL4" s="67"/>
      <c r="CM4" s="68"/>
      <c r="CN4" s="67"/>
      <c r="CP4" s="67"/>
      <c r="CQ4" s="68"/>
      <c r="CR4" s="67"/>
      <c r="CT4" s="67"/>
      <c r="CU4" s="68"/>
      <c r="CV4" s="67"/>
      <c r="CX4" s="67"/>
      <c r="CY4" s="68"/>
      <c r="CZ4" s="67"/>
      <c r="DB4" s="67"/>
      <c r="DC4" s="68"/>
      <c r="DD4" s="67"/>
      <c r="DF4" s="67"/>
      <c r="DG4" s="68"/>
      <c r="DH4" s="67"/>
      <c r="DJ4" s="67"/>
      <c r="DK4" s="68"/>
      <c r="DL4" s="67"/>
      <c r="DN4" s="67"/>
      <c r="DO4" s="68"/>
      <c r="DP4" s="67"/>
      <c r="DR4" s="67"/>
      <c r="DS4" s="68"/>
      <c r="DT4" s="67"/>
      <c r="DV4" s="67"/>
      <c r="DW4" s="68"/>
      <c r="DX4" s="67"/>
      <c r="DZ4" s="67"/>
      <c r="EA4" s="68"/>
      <c r="EB4" s="67"/>
      <c r="ED4" s="67"/>
      <c r="EE4" s="68"/>
      <c r="EF4" s="67"/>
      <c r="EH4" s="67"/>
      <c r="EI4" s="68"/>
      <c r="EJ4" s="67"/>
      <c r="EL4" s="67"/>
      <c r="EM4" s="68"/>
      <c r="EN4" s="67"/>
      <c r="EP4" s="67"/>
      <c r="EQ4" s="68"/>
      <c r="ER4" s="67"/>
      <c r="ET4" s="67"/>
      <c r="EU4" s="68"/>
      <c r="EV4" s="67"/>
    </row>
    <row r="5" spans="1:152" x14ac:dyDescent="0.25">
      <c r="A5" s="69"/>
    </row>
    <row r="6" spans="1:152" x14ac:dyDescent="0.25">
      <c r="A6" s="309" t="s">
        <v>103</v>
      </c>
      <c r="B6" s="310"/>
      <c r="D6" s="164">
        <v>455210759</v>
      </c>
      <c r="G6" s="70">
        <f>+G25+G35</f>
        <v>0</v>
      </c>
      <c r="H6" s="68"/>
      <c r="K6" s="70">
        <f>+K25+K35</f>
        <v>0</v>
      </c>
      <c r="L6" s="68"/>
      <c r="O6" s="70">
        <f>+O25+O35</f>
        <v>0</v>
      </c>
      <c r="P6" s="68"/>
      <c r="S6" s="70">
        <f>+S25+S35</f>
        <v>0</v>
      </c>
      <c r="T6" s="68"/>
      <c r="W6" s="70">
        <f>+W25+W35</f>
        <v>0</v>
      </c>
      <c r="X6" s="68"/>
      <c r="AA6" s="70">
        <f>+AA25+AA35</f>
        <v>0</v>
      </c>
      <c r="AB6" s="68"/>
      <c r="AE6" s="70">
        <f>+AE25+AE35</f>
        <v>655751067</v>
      </c>
      <c r="AF6" s="68"/>
      <c r="AI6" s="70">
        <f>+AI25+AI35</f>
        <v>0</v>
      </c>
      <c r="AJ6" s="68"/>
      <c r="AM6" s="70">
        <f>+AM25+AM35</f>
        <v>0</v>
      </c>
      <c r="AN6" s="68"/>
      <c r="AQ6" s="70">
        <f>+AQ25+AQ35</f>
        <v>670113928</v>
      </c>
      <c r="AR6" s="68"/>
      <c r="AU6" s="70">
        <f>+AU25+AU35</f>
        <v>452636160</v>
      </c>
      <c r="AV6" s="68"/>
      <c r="AY6" s="70">
        <f>+AY25+AY35</f>
        <v>499932763</v>
      </c>
      <c r="AZ6" s="68"/>
      <c r="BC6" s="70">
        <f>+BC25+BC35</f>
        <v>2638229838</v>
      </c>
      <c r="BD6" s="68"/>
      <c r="BG6" s="70">
        <f>+BG25+BG35</f>
        <v>0</v>
      </c>
      <c r="BH6" s="68"/>
      <c r="BK6" s="70">
        <f>+BK25+BK35</f>
        <v>0</v>
      </c>
      <c r="BL6" s="68"/>
      <c r="BO6" s="70">
        <f>+BO25+BO35</f>
        <v>3802469575</v>
      </c>
      <c r="BP6" s="68"/>
      <c r="BS6" s="70">
        <f>+BS25+BS35</f>
        <v>0</v>
      </c>
      <c r="BT6" s="68"/>
      <c r="BW6" s="70">
        <f>+BW25+BW35</f>
        <v>0</v>
      </c>
      <c r="BX6" s="68"/>
      <c r="CA6" s="70">
        <f>+CA25+CA35</f>
        <v>0</v>
      </c>
      <c r="CB6" s="68"/>
      <c r="CE6" s="70">
        <f>+CE25+CE35</f>
        <v>0</v>
      </c>
      <c r="CF6" s="68"/>
      <c r="CI6" s="70">
        <f>+CI25+CI35</f>
        <v>0</v>
      </c>
      <c r="CJ6" s="68"/>
      <c r="CM6" s="70">
        <f>+CM25+CM35</f>
        <v>1394898505</v>
      </c>
      <c r="CN6" s="68"/>
      <c r="CQ6" s="70">
        <f>+CQ25+CQ35</f>
        <v>1855496699</v>
      </c>
      <c r="CR6" s="68"/>
      <c r="CU6" s="70">
        <f>+CU25+CU35</f>
        <v>0</v>
      </c>
      <c r="CV6" s="68"/>
      <c r="CY6" s="70">
        <f>+CY25+CY35</f>
        <v>0</v>
      </c>
      <c r="CZ6" s="68"/>
      <c r="DC6" s="70">
        <f>+DC25+DC35</f>
        <v>0</v>
      </c>
      <c r="DD6" s="68"/>
      <c r="DG6" s="70">
        <f>+DG25+DG35</f>
        <v>0</v>
      </c>
      <c r="DH6" s="68"/>
      <c r="DK6" s="70">
        <f>+DK25+DK35</f>
        <v>0</v>
      </c>
      <c r="DL6" s="68"/>
      <c r="DO6" s="70">
        <f>+DO25+DO35</f>
        <v>420479919</v>
      </c>
      <c r="DP6" s="68"/>
      <c r="DS6" s="70">
        <f>+DS25+DS35</f>
        <v>0</v>
      </c>
      <c r="DT6" s="68"/>
      <c r="DW6" s="70">
        <f>+DW25+DW35</f>
        <v>0</v>
      </c>
      <c r="DX6" s="68"/>
      <c r="EA6" s="70">
        <f>+EA25+EA35</f>
        <v>0</v>
      </c>
      <c r="EB6" s="68"/>
      <c r="EE6" s="70">
        <f>+EE25+EE35</f>
        <v>0</v>
      </c>
      <c r="EF6" s="68"/>
      <c r="EI6" s="70">
        <f>+EI25+EI35</f>
        <v>0</v>
      </c>
      <c r="EJ6" s="68"/>
      <c r="EM6" s="70">
        <f>+EM25+EM35</f>
        <v>0</v>
      </c>
      <c r="EN6" s="68"/>
      <c r="EQ6" s="70">
        <f>+EQ25+EQ35</f>
        <v>0</v>
      </c>
      <c r="ER6" s="68"/>
      <c r="EU6" s="70">
        <f>+EU25+EU35</f>
        <v>0</v>
      </c>
      <c r="EV6" s="68"/>
    </row>
    <row r="7" spans="1:152" x14ac:dyDescent="0.25">
      <c r="A7" s="69"/>
      <c r="B7" s="69"/>
      <c r="D7" s="160"/>
      <c r="G7" s="160"/>
      <c r="H7" s="68"/>
      <c r="K7" s="160"/>
      <c r="L7" s="68"/>
      <c r="O7" s="160"/>
      <c r="P7" s="68"/>
      <c r="S7" s="160"/>
      <c r="T7" s="68"/>
      <c r="W7" s="160"/>
      <c r="X7" s="68"/>
      <c r="AA7" s="160"/>
      <c r="AB7" s="68"/>
      <c r="AE7" s="160"/>
      <c r="AF7" s="68"/>
      <c r="AI7" s="160"/>
      <c r="AJ7" s="68"/>
      <c r="AM7" s="160"/>
      <c r="AN7" s="68"/>
      <c r="AQ7" s="160"/>
      <c r="AR7" s="68"/>
      <c r="AU7" s="160"/>
      <c r="AV7" s="68"/>
      <c r="AY7" s="160"/>
      <c r="AZ7" s="68"/>
      <c r="BC7" s="160"/>
      <c r="BD7" s="68"/>
      <c r="BG7" s="160"/>
      <c r="BH7" s="68"/>
      <c r="BK7" s="160"/>
      <c r="BL7" s="68"/>
      <c r="BO7" s="160"/>
      <c r="BP7" s="68"/>
      <c r="BS7" s="160"/>
      <c r="BT7" s="68"/>
      <c r="BW7" s="160"/>
      <c r="BX7" s="68"/>
      <c r="CA7" s="160"/>
      <c r="CB7" s="68"/>
      <c r="CE7" s="160"/>
      <c r="CF7" s="68"/>
      <c r="CI7" s="160"/>
      <c r="CJ7" s="68"/>
      <c r="CM7" s="160"/>
      <c r="CN7" s="68"/>
      <c r="CQ7" s="160"/>
      <c r="CR7" s="68"/>
      <c r="CU7" s="160"/>
      <c r="CV7" s="68"/>
      <c r="CY7" s="160"/>
      <c r="CZ7" s="68"/>
      <c r="DC7" s="160"/>
      <c r="DD7" s="68"/>
      <c r="DG7" s="160"/>
      <c r="DH7" s="68"/>
      <c r="DK7" s="160"/>
      <c r="DL7" s="68"/>
      <c r="DO7" s="160"/>
      <c r="DP7" s="68"/>
      <c r="DS7" s="160"/>
      <c r="DT7" s="68"/>
      <c r="DW7" s="160"/>
      <c r="DX7" s="68"/>
      <c r="EA7" s="160"/>
      <c r="EB7" s="68"/>
      <c r="EE7" s="160"/>
      <c r="EF7" s="68"/>
      <c r="EI7" s="160"/>
      <c r="EJ7" s="68"/>
      <c r="EM7" s="160"/>
      <c r="EN7" s="68"/>
      <c r="EQ7" s="160"/>
      <c r="ER7" s="68"/>
      <c r="EU7" s="160"/>
      <c r="EV7" s="68"/>
    </row>
    <row r="8" spans="1:152" x14ac:dyDescent="0.25">
      <c r="A8" s="311" t="s">
        <v>259</v>
      </c>
      <c r="B8" s="311"/>
      <c r="D8" s="312">
        <v>0.25</v>
      </c>
      <c r="F8" s="162">
        <v>1</v>
      </c>
      <c r="G8" s="163">
        <v>1</v>
      </c>
      <c r="H8" s="68" t="s">
        <v>97</v>
      </c>
      <c r="J8" s="162">
        <v>1</v>
      </c>
      <c r="K8" s="163">
        <v>1</v>
      </c>
      <c r="L8" s="68"/>
      <c r="N8" s="162">
        <v>1</v>
      </c>
      <c r="O8" s="163">
        <v>1</v>
      </c>
      <c r="P8" s="68"/>
      <c r="R8" s="162">
        <v>1</v>
      </c>
      <c r="S8" s="163">
        <v>1</v>
      </c>
      <c r="T8" s="68"/>
      <c r="V8" s="162">
        <v>1</v>
      </c>
      <c r="W8" s="163">
        <v>1</v>
      </c>
      <c r="X8" s="68"/>
      <c r="Z8" s="162">
        <v>1</v>
      </c>
      <c r="AA8" s="163">
        <v>1</v>
      </c>
      <c r="AB8" s="68"/>
      <c r="AD8" s="162">
        <v>1</v>
      </c>
      <c r="AE8" s="163">
        <v>1</v>
      </c>
      <c r="AF8" s="68"/>
      <c r="AH8" s="162">
        <v>1</v>
      </c>
      <c r="AI8" s="163">
        <v>1</v>
      </c>
      <c r="AJ8" s="68"/>
      <c r="AL8" s="162">
        <v>1</v>
      </c>
      <c r="AM8" s="163">
        <v>1</v>
      </c>
      <c r="AN8" s="68"/>
      <c r="AP8" s="162">
        <v>1</v>
      </c>
      <c r="AQ8" s="163">
        <v>1</v>
      </c>
      <c r="AR8" s="68"/>
      <c r="AT8" s="162">
        <v>1</v>
      </c>
      <c r="AU8" s="163">
        <v>1</v>
      </c>
      <c r="AV8" s="68"/>
      <c r="AX8" s="162">
        <v>1</v>
      </c>
      <c r="AY8" s="163">
        <v>1</v>
      </c>
      <c r="AZ8" s="68"/>
      <c r="BB8" s="162">
        <v>1</v>
      </c>
      <c r="BC8" s="163">
        <v>1</v>
      </c>
      <c r="BD8" s="68"/>
      <c r="BF8" s="162">
        <v>1</v>
      </c>
      <c r="BG8" s="163">
        <v>1</v>
      </c>
      <c r="BH8" s="68"/>
      <c r="BJ8" s="162">
        <v>1</v>
      </c>
      <c r="BK8" s="163">
        <v>1</v>
      </c>
      <c r="BL8" s="68"/>
      <c r="BN8" s="162">
        <v>1</v>
      </c>
      <c r="BO8" s="163">
        <v>1</v>
      </c>
      <c r="BP8" s="68"/>
      <c r="BR8" s="162">
        <v>1</v>
      </c>
      <c r="BS8" s="163">
        <v>1</v>
      </c>
      <c r="BT8" s="68"/>
      <c r="BV8" s="162">
        <v>1</v>
      </c>
      <c r="BW8" s="163">
        <v>1</v>
      </c>
      <c r="BX8" s="68"/>
      <c r="BZ8" s="162">
        <v>1</v>
      </c>
      <c r="CA8" s="163">
        <v>1</v>
      </c>
      <c r="CB8" s="68"/>
      <c r="CD8" s="162">
        <v>1</v>
      </c>
      <c r="CE8" s="163">
        <v>1</v>
      </c>
      <c r="CF8" s="68"/>
      <c r="CH8" s="162">
        <v>1</v>
      </c>
      <c r="CI8" s="163">
        <v>1</v>
      </c>
      <c r="CJ8" s="68"/>
      <c r="CL8" s="162">
        <v>1</v>
      </c>
      <c r="CM8" s="163">
        <v>1</v>
      </c>
      <c r="CN8" s="68"/>
      <c r="CP8" s="162">
        <v>1</v>
      </c>
      <c r="CQ8" s="163">
        <v>0.5</v>
      </c>
      <c r="CR8" s="68" t="s">
        <v>97</v>
      </c>
      <c r="CT8" s="162">
        <v>1</v>
      </c>
      <c r="CU8" s="163">
        <v>0.5</v>
      </c>
      <c r="CV8" s="68"/>
      <c r="CX8" s="162">
        <v>1</v>
      </c>
      <c r="CY8" s="163">
        <v>1</v>
      </c>
      <c r="CZ8" s="68"/>
      <c r="DB8" s="162">
        <v>1</v>
      </c>
      <c r="DC8" s="163">
        <v>0.5</v>
      </c>
      <c r="DD8" s="68"/>
      <c r="DF8" s="162">
        <v>1</v>
      </c>
      <c r="DG8" s="163">
        <v>1</v>
      </c>
      <c r="DH8" s="68"/>
      <c r="DJ8" s="162">
        <v>1</v>
      </c>
      <c r="DK8" s="163">
        <v>1</v>
      </c>
      <c r="DL8" s="68"/>
      <c r="DN8" s="162">
        <v>1</v>
      </c>
      <c r="DO8" s="163">
        <v>1</v>
      </c>
      <c r="DP8" s="68"/>
      <c r="DR8" s="162">
        <v>1</v>
      </c>
      <c r="DS8" s="163">
        <v>1</v>
      </c>
      <c r="DT8" s="68"/>
      <c r="DV8" s="162">
        <v>1</v>
      </c>
      <c r="DW8" s="163">
        <v>1</v>
      </c>
      <c r="DX8" s="68"/>
      <c r="DZ8" s="162">
        <v>1</v>
      </c>
      <c r="EA8" s="163">
        <v>1</v>
      </c>
      <c r="EB8" s="68"/>
      <c r="ED8" s="162">
        <v>1</v>
      </c>
      <c r="EE8" s="163">
        <v>1</v>
      </c>
      <c r="EF8" s="68"/>
      <c r="EH8" s="162">
        <v>1</v>
      </c>
      <c r="EI8" s="163">
        <v>0.25</v>
      </c>
      <c r="EJ8" s="68"/>
      <c r="EL8" s="162">
        <v>1</v>
      </c>
      <c r="EM8" s="163">
        <v>1</v>
      </c>
      <c r="EN8" s="68"/>
      <c r="EP8" s="162">
        <v>1</v>
      </c>
      <c r="EQ8" s="163">
        <v>1</v>
      </c>
      <c r="ER8" s="68"/>
      <c r="ET8" s="162">
        <v>1</v>
      </c>
      <c r="EU8" s="163">
        <v>1</v>
      </c>
      <c r="EV8" s="68"/>
    </row>
    <row r="9" spans="1:152" x14ac:dyDescent="0.25">
      <c r="A9" s="311"/>
      <c r="B9" s="311"/>
      <c r="D9" s="312"/>
      <c r="F9" s="161"/>
      <c r="G9" s="163"/>
      <c r="H9" s="68"/>
      <c r="J9" s="161"/>
      <c r="K9" s="163"/>
      <c r="L9" s="68"/>
      <c r="N9" s="161"/>
      <c r="O9" s="163"/>
      <c r="P9" s="68"/>
      <c r="R9" s="161"/>
      <c r="S9" s="163"/>
      <c r="T9" s="68"/>
      <c r="V9" s="161"/>
      <c r="W9" s="163"/>
      <c r="X9" s="68"/>
      <c r="Z9" s="161"/>
      <c r="AA9" s="163"/>
      <c r="AB9" s="68"/>
      <c r="AD9" s="161"/>
      <c r="AE9" s="163"/>
      <c r="AF9" s="68"/>
      <c r="AH9" s="161"/>
      <c r="AI9" s="163"/>
      <c r="AJ9" s="68"/>
      <c r="AL9" s="161"/>
      <c r="AM9" s="163"/>
      <c r="AN9" s="68"/>
      <c r="AP9" s="161"/>
      <c r="AQ9" s="163"/>
      <c r="AR9" s="68"/>
      <c r="AT9" s="161"/>
      <c r="AU9" s="163"/>
      <c r="AV9" s="68"/>
      <c r="AX9" s="161"/>
      <c r="AY9" s="163"/>
      <c r="AZ9" s="68"/>
      <c r="BB9" s="161"/>
      <c r="BC9" s="163"/>
      <c r="BD9" s="68"/>
      <c r="BF9" s="161"/>
      <c r="BG9" s="163"/>
      <c r="BH9" s="68"/>
      <c r="BJ9" s="161"/>
      <c r="BK9" s="163"/>
      <c r="BL9" s="68"/>
      <c r="BN9" s="161"/>
      <c r="BO9" s="163"/>
      <c r="BP9" s="68"/>
      <c r="BR9" s="161"/>
      <c r="BS9" s="163"/>
      <c r="BT9" s="68"/>
      <c r="BV9" s="161"/>
      <c r="BW9" s="163"/>
      <c r="BX9" s="68"/>
      <c r="BZ9" s="161"/>
      <c r="CA9" s="163"/>
      <c r="CB9" s="68"/>
      <c r="CD9" s="161"/>
      <c r="CE9" s="163"/>
      <c r="CF9" s="68"/>
      <c r="CH9" s="161"/>
      <c r="CI9" s="163"/>
      <c r="CJ9" s="68"/>
      <c r="CL9" s="161"/>
      <c r="CM9" s="163"/>
      <c r="CN9" s="68"/>
      <c r="CP9" s="162">
        <v>2</v>
      </c>
      <c r="CQ9" s="163">
        <v>0.5</v>
      </c>
      <c r="CR9" s="68"/>
      <c r="CT9" s="162">
        <v>2</v>
      </c>
      <c r="CU9" s="163">
        <v>0.5</v>
      </c>
      <c r="CV9" s="68"/>
      <c r="CX9" s="161"/>
      <c r="CY9" s="163"/>
      <c r="CZ9" s="68"/>
      <c r="DB9" s="162">
        <v>2</v>
      </c>
      <c r="DC9" s="163">
        <v>0.5</v>
      </c>
      <c r="DD9" s="68"/>
      <c r="DF9" s="161"/>
      <c r="DG9" s="163"/>
      <c r="DH9" s="68"/>
      <c r="DJ9" s="161"/>
      <c r="DK9" s="163"/>
      <c r="DL9" s="68"/>
      <c r="DN9" s="161"/>
      <c r="DO9" s="163"/>
      <c r="DP9" s="68"/>
      <c r="DR9" s="161"/>
      <c r="DS9" s="163"/>
      <c r="DT9" s="68"/>
      <c r="DV9" s="161"/>
      <c r="DW9" s="163"/>
      <c r="DX9" s="68"/>
      <c r="DZ9" s="161"/>
      <c r="EA9" s="163"/>
      <c r="EB9" s="68"/>
      <c r="ED9" s="161"/>
      <c r="EE9" s="163"/>
      <c r="EF9" s="68"/>
      <c r="EH9" s="162">
        <v>2</v>
      </c>
      <c r="EI9" s="163">
        <v>0.75</v>
      </c>
      <c r="EJ9" s="68"/>
      <c r="EL9" s="161"/>
      <c r="EM9" s="163"/>
      <c r="EN9" s="68"/>
      <c r="EP9" s="161"/>
      <c r="EQ9" s="163"/>
      <c r="ER9" s="68"/>
      <c r="ET9" s="161"/>
      <c r="EU9" s="163"/>
      <c r="EV9" s="68"/>
    </row>
    <row r="10" spans="1:152" x14ac:dyDescent="0.25">
      <c r="A10" s="311" t="s">
        <v>206</v>
      </c>
      <c r="B10" s="311"/>
      <c r="D10" s="307">
        <f>30%*D6</f>
        <v>136563227.69999999</v>
      </c>
      <c r="F10" s="162" t="s">
        <v>104</v>
      </c>
      <c r="G10" s="165">
        <f>+SUMIF(F$17:F$35,F10,G$17:G$35)</f>
        <v>0</v>
      </c>
      <c r="H10" s="68" t="s">
        <v>97</v>
      </c>
      <c r="J10" s="162" t="s">
        <v>104</v>
      </c>
      <c r="K10" s="165">
        <f>+SUMIF(J$17:J$35,J10,K$17:K$35)</f>
        <v>0</v>
      </c>
      <c r="L10" s="68"/>
      <c r="N10" s="162" t="s">
        <v>104</v>
      </c>
      <c r="O10" s="165">
        <f>+SUMIF(N$17:N$35,N10,O$17:O$35)</f>
        <v>0</v>
      </c>
      <c r="P10" s="68"/>
      <c r="R10" s="162" t="s">
        <v>104</v>
      </c>
      <c r="S10" s="165">
        <f>+SUMIF(R$17:R$35,R10,S$17:S$35)</f>
        <v>0</v>
      </c>
      <c r="T10" s="68"/>
      <c r="V10" s="162" t="s">
        <v>104</v>
      </c>
      <c r="W10" s="165">
        <f>+SUMIF(V$17:V$35,V10,W$17:W$35)</f>
        <v>0</v>
      </c>
      <c r="X10" s="68"/>
      <c r="Z10" s="162" t="s">
        <v>104</v>
      </c>
      <c r="AA10" s="165">
        <f>+SUMIF(Z$17:Z$35,Z10,AA$17:AA$35)</f>
        <v>0</v>
      </c>
      <c r="AB10" s="68"/>
      <c r="AD10" s="162" t="s">
        <v>104</v>
      </c>
      <c r="AE10" s="165">
        <f>+SUMIF(AD$17:AD$35,AD10,AE$17:AE$35)</f>
        <v>655751067</v>
      </c>
      <c r="AF10" s="68"/>
      <c r="AH10" s="162" t="s">
        <v>104</v>
      </c>
      <c r="AI10" s="165">
        <f>+SUMIF(AH$17:AH$35,AH10,AI$17:AI$35)</f>
        <v>0</v>
      </c>
      <c r="AJ10" s="68"/>
      <c r="AL10" s="162" t="s">
        <v>104</v>
      </c>
      <c r="AM10" s="165">
        <f>+SUMIF(AL$17:AL$35,AL10,AM$17:AM$35)</f>
        <v>0</v>
      </c>
      <c r="AN10" s="68"/>
      <c r="AP10" s="162" t="s">
        <v>104</v>
      </c>
      <c r="AQ10" s="165">
        <f>+SUMIF(AP$17:AP$35,AP10,AQ$17:AQ$35)</f>
        <v>670113928</v>
      </c>
      <c r="AR10" s="68"/>
      <c r="AT10" s="162" t="s">
        <v>104</v>
      </c>
      <c r="AU10" s="165">
        <f>+SUMIF(AT$17:AT$35,AT10,AU$17:AU$35)</f>
        <v>452636160</v>
      </c>
      <c r="AV10" s="68"/>
      <c r="AX10" s="162" t="s">
        <v>104</v>
      </c>
      <c r="AY10" s="165">
        <f>+SUMIF(AX$17:AX$35,AX10,AY$17:AY$35)</f>
        <v>499932763</v>
      </c>
      <c r="AZ10" s="68"/>
      <c r="BB10" s="162" t="s">
        <v>104</v>
      </c>
      <c r="BC10" s="165">
        <f>+SUMIF(BB$17:BB$35,BB10,BC$17:BC$35)</f>
        <v>2638229838</v>
      </c>
      <c r="BD10" s="68"/>
      <c r="BF10" s="162" t="s">
        <v>104</v>
      </c>
      <c r="BG10" s="165">
        <f>+SUMIF(BF$17:BF$35,BF10,BG$17:BG$35)</f>
        <v>0</v>
      </c>
      <c r="BH10" s="68"/>
      <c r="BJ10" s="162" t="s">
        <v>104</v>
      </c>
      <c r="BK10" s="165">
        <f>+SUMIF(BJ$17:BJ$35,BJ10,BK$17:BK$35)</f>
        <v>0</v>
      </c>
      <c r="BL10" s="68"/>
      <c r="BN10" s="162" t="s">
        <v>104</v>
      </c>
      <c r="BO10" s="165">
        <f>+SUMIF(BN$17:BN$35,BN10,BO$17:BO$35)</f>
        <v>3802469575</v>
      </c>
      <c r="BP10" s="68"/>
      <c r="BR10" s="162" t="s">
        <v>104</v>
      </c>
      <c r="BS10" s="165">
        <f>+SUMIF(BR$17:BR$35,BR10,BS$17:BS$35)</f>
        <v>0</v>
      </c>
      <c r="BT10" s="68"/>
      <c r="BV10" s="162" t="s">
        <v>104</v>
      </c>
      <c r="BW10" s="165">
        <f>+SUMIF(BV$17:BV$35,BV10,BW$17:BW$35)</f>
        <v>0</v>
      </c>
      <c r="BX10" s="68"/>
      <c r="BZ10" s="162" t="s">
        <v>104</v>
      </c>
      <c r="CA10" s="165">
        <f>+SUMIF(BZ$17:BZ$35,BZ10,CA$17:CA$35)</f>
        <v>0</v>
      </c>
      <c r="CB10" s="68"/>
      <c r="CD10" s="162" t="s">
        <v>104</v>
      </c>
      <c r="CE10" s="165">
        <f>+SUMIF(CD$17:CD$35,CD10,CE$17:CE$35)</f>
        <v>0</v>
      </c>
      <c r="CF10" s="68"/>
      <c r="CH10" s="162" t="s">
        <v>104</v>
      </c>
      <c r="CI10" s="165">
        <f>+SUMIF(CH$17:CH$35,CH10,CI$17:CI$35)</f>
        <v>0</v>
      </c>
      <c r="CJ10" s="68"/>
      <c r="CL10" s="162" t="s">
        <v>104</v>
      </c>
      <c r="CM10" s="165">
        <f>+SUMIF(CL$17:CL$35,CL10,CM$17:CM$35)</f>
        <v>1394898505</v>
      </c>
      <c r="CN10" s="68"/>
      <c r="CP10" s="162" t="s">
        <v>104</v>
      </c>
      <c r="CQ10" s="165">
        <f>+SUMIF(CP$17:CP$35,CP10,CQ$17:CQ$35)</f>
        <v>1599544276</v>
      </c>
      <c r="CR10" s="68" t="s">
        <v>97</v>
      </c>
      <c r="CT10" s="162" t="s">
        <v>104</v>
      </c>
      <c r="CU10" s="165">
        <f>+SUMIF(CT$17:CT$35,CT10,CU$17:CU$35)</f>
        <v>0</v>
      </c>
      <c r="CV10" s="68"/>
      <c r="CX10" s="162" t="s">
        <v>104</v>
      </c>
      <c r="CY10" s="165">
        <f>+SUMIF(CX$17:CX$35,CX10,CY$17:CY$35)</f>
        <v>0</v>
      </c>
      <c r="CZ10" s="68"/>
      <c r="DB10" s="162" t="s">
        <v>104</v>
      </c>
      <c r="DC10" s="165">
        <f>+SUMIF(DB$17:DB$35,DB10,DC$17:DC$35)</f>
        <v>0</v>
      </c>
      <c r="DD10" s="68"/>
      <c r="DF10" s="162" t="s">
        <v>104</v>
      </c>
      <c r="DG10" s="165">
        <f>+SUMIF(DF$17:DF$35,DF10,DG$17:DG$35)</f>
        <v>0</v>
      </c>
      <c r="DH10" s="68"/>
      <c r="DJ10" s="162" t="s">
        <v>104</v>
      </c>
      <c r="DK10" s="165">
        <f>+SUMIF(DJ$17:DJ$35,DJ10,DK$17:DK$35)</f>
        <v>0</v>
      </c>
      <c r="DL10" s="68"/>
      <c r="DN10" s="162" t="s">
        <v>104</v>
      </c>
      <c r="DO10" s="165">
        <f>+SUMIF(DN$17:DN$35,DN10,DO$17:DO$35)</f>
        <v>420479919</v>
      </c>
      <c r="DP10" s="68"/>
      <c r="DR10" s="162" t="s">
        <v>104</v>
      </c>
      <c r="DS10" s="165">
        <f>+SUMIF(DR$17:DR$35,DR10,DS$17:DS$35)</f>
        <v>0</v>
      </c>
      <c r="DT10" s="68"/>
      <c r="DV10" s="162" t="s">
        <v>104</v>
      </c>
      <c r="DW10" s="165">
        <f>+SUMIF(DV$17:DV$35,DV10,DW$17:DW$35)</f>
        <v>0</v>
      </c>
      <c r="DX10" s="68"/>
      <c r="DZ10" s="162" t="s">
        <v>104</v>
      </c>
      <c r="EA10" s="165">
        <f>+SUMIF(DZ$17:DZ$35,DZ10,EA$17:EA$35)</f>
        <v>0</v>
      </c>
      <c r="EB10" s="68"/>
      <c r="ED10" s="162" t="s">
        <v>104</v>
      </c>
      <c r="EE10" s="165">
        <f>+SUMIF(ED$17:ED$35,ED10,EE$17:EE$35)</f>
        <v>0</v>
      </c>
      <c r="EF10" s="68"/>
      <c r="EH10" s="162" t="s">
        <v>104</v>
      </c>
      <c r="EI10" s="165">
        <f>+SUMIF(EH$17:EH$35,EH10,EI$17:EI$35)</f>
        <v>0</v>
      </c>
      <c r="EJ10" s="68"/>
      <c r="EL10" s="162" t="s">
        <v>104</v>
      </c>
      <c r="EM10" s="165">
        <f>+SUMIF(EL$17:EL$35,EL10,EM$17:EM$35)</f>
        <v>0</v>
      </c>
      <c r="EN10" s="68"/>
      <c r="EP10" s="162" t="s">
        <v>104</v>
      </c>
      <c r="EQ10" s="165">
        <f>+SUMIF(EP$17:EP$35,EP10,EQ$17:EQ$35)</f>
        <v>0</v>
      </c>
      <c r="ER10" s="68"/>
      <c r="ET10" s="162" t="s">
        <v>104</v>
      </c>
      <c r="EU10" s="165">
        <f>+SUMIF(ET$17:ET$35,ET10,EU$17:EU$35)</f>
        <v>0</v>
      </c>
      <c r="EV10" s="68"/>
    </row>
    <row r="11" spans="1:152" x14ac:dyDescent="0.25">
      <c r="A11" s="311"/>
      <c r="B11" s="311"/>
      <c r="D11" s="307"/>
      <c r="F11" s="162"/>
      <c r="G11" s="165">
        <f>+SUMIF(F$17:F$35,F11,G$17:G$35)</f>
        <v>0</v>
      </c>
      <c r="H11" s="68"/>
      <c r="J11" s="162"/>
      <c r="K11" s="165">
        <f>+SUMIF(J$17:J$35,J11,K$17:K$35)</f>
        <v>0</v>
      </c>
      <c r="L11" s="68"/>
      <c r="N11" s="162"/>
      <c r="O11" s="165">
        <f>+SUMIF(N$17:N$35,N11,O$17:O$35)</f>
        <v>0</v>
      </c>
      <c r="P11" s="68"/>
      <c r="R11" s="162"/>
      <c r="S11" s="165">
        <f>+SUMIF(R$17:R$35,R11,S$17:S$35)</f>
        <v>0</v>
      </c>
      <c r="T11" s="68"/>
      <c r="V11" s="162"/>
      <c r="W11" s="165">
        <f>+SUMIF(V$17:V$35,V11,W$17:W$35)</f>
        <v>0</v>
      </c>
      <c r="X11" s="68"/>
      <c r="Z11" s="162"/>
      <c r="AA11" s="165">
        <f>+SUMIF(Z$17:Z$35,Z11,AA$17:AA$35)</f>
        <v>0</v>
      </c>
      <c r="AB11" s="68"/>
      <c r="AD11" s="162"/>
      <c r="AE11" s="165">
        <f>+SUMIF(AD$17:AD$35,AD11,AE$17:AE$35)</f>
        <v>0</v>
      </c>
      <c r="AF11" s="68"/>
      <c r="AH11" s="162"/>
      <c r="AI11" s="165">
        <f>+SUMIF(AH$17:AH$35,AH11,AI$17:AI$35)</f>
        <v>0</v>
      </c>
      <c r="AJ11" s="68"/>
      <c r="AL11" s="162"/>
      <c r="AM11" s="165">
        <f>+SUMIF(AL$17:AL$35,AL11,AM$17:AM$35)</f>
        <v>0</v>
      </c>
      <c r="AN11" s="68"/>
      <c r="AP11" s="162"/>
      <c r="AQ11" s="165">
        <f>+SUMIF(AP$17:AP$35,AP11,AQ$17:AQ$35)</f>
        <v>0</v>
      </c>
      <c r="AR11" s="68"/>
      <c r="AT11" s="162"/>
      <c r="AU11" s="165">
        <f>+SUMIF(AT$17:AT$35,AT11,AU$17:AU$35)</f>
        <v>0</v>
      </c>
      <c r="AV11" s="68"/>
      <c r="AX11" s="162"/>
      <c r="AY11" s="165">
        <f>+SUMIF(AX$17:AX$35,AX11,AY$17:AY$35)</f>
        <v>0</v>
      </c>
      <c r="AZ11" s="68"/>
      <c r="BB11" s="162"/>
      <c r="BC11" s="165">
        <f>+SUMIF(BB$17:BB$35,BB11,BC$17:BC$35)</f>
        <v>0</v>
      </c>
      <c r="BD11" s="68"/>
      <c r="BF11" s="162"/>
      <c r="BG11" s="165">
        <f>+SUMIF(BF$17:BF$35,BF11,BG$17:BG$35)</f>
        <v>0</v>
      </c>
      <c r="BH11" s="68"/>
      <c r="BJ11" s="162"/>
      <c r="BK11" s="165">
        <f>+SUMIF(BJ$17:BJ$35,BJ11,BK$17:BK$35)</f>
        <v>0</v>
      </c>
      <c r="BL11" s="68"/>
      <c r="BN11" s="162"/>
      <c r="BO11" s="165">
        <f>+SUMIF(BN$17:BN$35,BN11,BO$17:BO$35)</f>
        <v>0</v>
      </c>
      <c r="BP11" s="68"/>
      <c r="BR11" s="162"/>
      <c r="BS11" s="165">
        <f>+SUMIF(BR$17:BR$35,BR11,BS$17:BS$35)</f>
        <v>0</v>
      </c>
      <c r="BT11" s="68"/>
      <c r="BV11" s="162"/>
      <c r="BW11" s="165">
        <f>+SUMIF(BV$17:BV$35,BV11,BW$17:BW$35)</f>
        <v>0</v>
      </c>
      <c r="BX11" s="68"/>
      <c r="BZ11" s="162"/>
      <c r="CA11" s="165">
        <f>+SUMIF(BZ$17:BZ$35,BZ11,CA$17:CA$35)</f>
        <v>0</v>
      </c>
      <c r="CB11" s="68"/>
      <c r="CD11" s="162"/>
      <c r="CE11" s="165">
        <f>+SUMIF(CD$17:CD$35,CD11,CE$17:CE$35)</f>
        <v>0</v>
      </c>
      <c r="CF11" s="68"/>
      <c r="CH11" s="162"/>
      <c r="CI11" s="165">
        <f>+SUMIF(CH$17:CH$35,CH11,CI$17:CI$35)</f>
        <v>0</v>
      </c>
      <c r="CJ11" s="68"/>
      <c r="CL11" s="162"/>
      <c r="CM11" s="165">
        <f>+SUMIF(CL$17:CL$35,CL11,CM$17:CM$35)</f>
        <v>0</v>
      </c>
      <c r="CN11" s="68"/>
      <c r="CP11" s="162" t="s">
        <v>258</v>
      </c>
      <c r="CQ11" s="165">
        <f>+SUMIF(CP$17:CP$35,CP11,CQ$17:CQ$35)</f>
        <v>255952423</v>
      </c>
      <c r="CR11" s="68"/>
      <c r="CT11" s="162" t="s">
        <v>258</v>
      </c>
      <c r="CU11" s="165">
        <f>+SUMIF(CT$17:CT$35,CT11,CU$17:CU$35)</f>
        <v>0</v>
      </c>
      <c r="CV11" s="68"/>
      <c r="CX11" s="162"/>
      <c r="CY11" s="165">
        <f>+SUMIF(CX$17:CX$35,CX11,CY$17:CY$35)</f>
        <v>0</v>
      </c>
      <c r="CZ11" s="68"/>
      <c r="DB11" s="162" t="s">
        <v>258</v>
      </c>
      <c r="DC11" s="165">
        <f>+SUMIF(DB$17:DB$35,DB11,DC$17:DC$35)</f>
        <v>0</v>
      </c>
      <c r="DD11" s="68"/>
      <c r="DF11" s="162"/>
      <c r="DG11" s="165">
        <f>+SUMIF(DF$17:DF$35,DF11,DG$17:DG$35)</f>
        <v>0</v>
      </c>
      <c r="DH11" s="68"/>
      <c r="DJ11" s="162"/>
      <c r="DK11" s="165">
        <f>+SUMIF(DJ$17:DJ$35,DJ11,DK$17:DK$35)</f>
        <v>0</v>
      </c>
      <c r="DL11" s="68"/>
      <c r="DN11" s="162"/>
      <c r="DO11" s="165">
        <f>+SUMIF(DN$17:DN$35,DN11,DO$17:DO$35)</f>
        <v>0</v>
      </c>
      <c r="DP11" s="68"/>
      <c r="DR11" s="162"/>
      <c r="DS11" s="165">
        <f>+SUMIF(DR$17:DR$35,DR11,DS$17:DS$35)</f>
        <v>0</v>
      </c>
      <c r="DT11" s="68"/>
      <c r="DV11" s="162"/>
      <c r="DW11" s="165">
        <f>+SUMIF(DV$17:DV$35,DV11,DW$17:DW$35)</f>
        <v>0</v>
      </c>
      <c r="DX11" s="68"/>
      <c r="DZ11" s="162"/>
      <c r="EA11" s="165">
        <f>+SUMIF(DZ$17:DZ$35,DZ11,EA$17:EA$35)</f>
        <v>0</v>
      </c>
      <c r="EB11" s="68"/>
      <c r="ED11" s="162"/>
      <c r="EE11" s="165">
        <f>+SUMIF(ED$17:ED$35,ED11,EE$17:EE$35)</f>
        <v>0</v>
      </c>
      <c r="EF11" s="68"/>
      <c r="EH11" s="162" t="s">
        <v>258</v>
      </c>
      <c r="EI11" s="165">
        <f>+SUMIF(EH$17:EH$35,EH11,EI$17:EI$35)</f>
        <v>0</v>
      </c>
      <c r="EJ11" s="68"/>
      <c r="EL11" s="162"/>
      <c r="EM11" s="165">
        <f>+SUMIF(EL$17:EL$35,EL11,EM$17:EM$35)</f>
        <v>0</v>
      </c>
      <c r="EN11" s="68"/>
      <c r="EP11" s="162"/>
      <c r="EQ11" s="165">
        <f>+SUMIF(EP$17:EP$35,EP11,EQ$17:EQ$35)</f>
        <v>0</v>
      </c>
      <c r="ER11" s="68"/>
      <c r="ET11" s="162"/>
      <c r="EU11" s="165">
        <f>+SUMIF(ET$17:ET$35,ET11,EU$17:EU$35)</f>
        <v>0</v>
      </c>
      <c r="EV11" s="68"/>
    </row>
    <row r="12" spans="1:152" x14ac:dyDescent="0.25">
      <c r="A12" s="311" t="s">
        <v>207</v>
      </c>
      <c r="B12" s="311"/>
      <c r="D12" s="307">
        <f>20%*D6</f>
        <v>91042151.800000012</v>
      </c>
      <c r="F12" s="162" t="s">
        <v>104</v>
      </c>
      <c r="G12" s="165">
        <f>+SUMIF(F$17:F$35,F12,G$17:G$35)</f>
        <v>0</v>
      </c>
      <c r="H12" s="68" t="s">
        <v>97</v>
      </c>
      <c r="J12" s="162" t="s">
        <v>104</v>
      </c>
      <c r="K12" s="165">
        <f>+SUMIF(J$17:J$35,J12,K$17:K$35)</f>
        <v>0</v>
      </c>
      <c r="L12" s="68"/>
      <c r="N12" s="162" t="s">
        <v>104</v>
      </c>
      <c r="O12" s="165">
        <f>+SUMIF(N$17:N$35,N12,O$17:O$35)</f>
        <v>0</v>
      </c>
      <c r="P12" s="68"/>
      <c r="R12" s="162" t="s">
        <v>104</v>
      </c>
      <c r="S12" s="165">
        <f>+SUMIF(R$17:R$35,R12,S$17:S$35)</f>
        <v>0</v>
      </c>
      <c r="T12" s="68"/>
      <c r="V12" s="162" t="s">
        <v>104</v>
      </c>
      <c r="W12" s="165">
        <f>+SUMIF(V$17:V$35,V12,W$17:W$35)</f>
        <v>0</v>
      </c>
      <c r="X12" s="68"/>
      <c r="Z12" s="162" t="s">
        <v>104</v>
      </c>
      <c r="AA12" s="165">
        <f>+SUMIF(Z$17:Z$35,Z12,AA$17:AA$35)</f>
        <v>0</v>
      </c>
      <c r="AB12" s="68"/>
      <c r="AD12" s="162" t="s">
        <v>104</v>
      </c>
      <c r="AE12" s="165">
        <f>+SUMIF(AD$17:AD$35,AD12,AE$17:AE$35)</f>
        <v>655751067</v>
      </c>
      <c r="AF12" s="68"/>
      <c r="AH12" s="162" t="s">
        <v>104</v>
      </c>
      <c r="AI12" s="165">
        <f>+SUMIF(AH$17:AH$35,AH12,AI$17:AI$35)</f>
        <v>0</v>
      </c>
      <c r="AJ12" s="68"/>
      <c r="AL12" s="162" t="s">
        <v>104</v>
      </c>
      <c r="AM12" s="165">
        <f>+SUMIF(AL$17:AL$35,AL12,AM$17:AM$35)</f>
        <v>0</v>
      </c>
      <c r="AN12" s="68"/>
      <c r="AP12" s="162" t="s">
        <v>104</v>
      </c>
      <c r="AQ12" s="165">
        <f>+SUMIF(AP$17:AP$35,AP12,AQ$17:AQ$35)</f>
        <v>670113928</v>
      </c>
      <c r="AR12" s="68"/>
      <c r="AT12" s="162" t="s">
        <v>104</v>
      </c>
      <c r="AU12" s="165">
        <f>+SUMIF(AT$17:AT$35,AT12,AU$17:AU$35)</f>
        <v>452636160</v>
      </c>
      <c r="AV12" s="68"/>
      <c r="AX12" s="162" t="s">
        <v>104</v>
      </c>
      <c r="AY12" s="165">
        <f>+SUMIF(AX$17:AX$35,AX12,AY$17:AY$35)</f>
        <v>499932763</v>
      </c>
      <c r="AZ12" s="68"/>
      <c r="BB12" s="162" t="s">
        <v>104</v>
      </c>
      <c r="BC12" s="165">
        <f>+SUMIF(BB$17:BB$35,BB12,BC$17:BC$35)</f>
        <v>2638229838</v>
      </c>
      <c r="BD12" s="68"/>
      <c r="BF12" s="162" t="s">
        <v>104</v>
      </c>
      <c r="BG12" s="165">
        <f>+SUMIF(BF$17:BF$35,BF12,BG$17:BG$35)</f>
        <v>0</v>
      </c>
      <c r="BH12" s="68"/>
      <c r="BJ12" s="162" t="s">
        <v>104</v>
      </c>
      <c r="BK12" s="165">
        <f>+SUMIF(BJ$17:BJ$35,BJ12,BK$17:BK$35)</f>
        <v>0</v>
      </c>
      <c r="BL12" s="68"/>
      <c r="BN12" s="162" t="s">
        <v>104</v>
      </c>
      <c r="BO12" s="165">
        <f>+SUMIF(BN$17:BN$35,BN12,BO$17:BO$35)</f>
        <v>3802469575</v>
      </c>
      <c r="BP12" s="68"/>
      <c r="BR12" s="162" t="s">
        <v>104</v>
      </c>
      <c r="BS12" s="165">
        <f>+SUMIF(BR$17:BR$35,BR12,BS$17:BS$35)</f>
        <v>0</v>
      </c>
      <c r="BT12" s="68"/>
      <c r="BV12" s="162" t="s">
        <v>104</v>
      </c>
      <c r="BW12" s="165">
        <f>+SUMIF(BV$17:BV$35,BV12,BW$17:BW$35)</f>
        <v>0</v>
      </c>
      <c r="BX12" s="68"/>
      <c r="BZ12" s="162" t="s">
        <v>104</v>
      </c>
      <c r="CA12" s="165">
        <f>+SUMIF(BZ$17:BZ$35,BZ12,CA$17:CA$35)</f>
        <v>0</v>
      </c>
      <c r="CB12" s="68"/>
      <c r="CD12" s="162" t="s">
        <v>104</v>
      </c>
      <c r="CE12" s="165">
        <f>+SUMIF(CD$17:CD$35,CD12,CE$17:CE$35)</f>
        <v>0</v>
      </c>
      <c r="CF12" s="68"/>
      <c r="CH12" s="162" t="s">
        <v>104</v>
      </c>
      <c r="CI12" s="165">
        <f>+SUMIF(CH$17:CH$35,CH12,CI$17:CI$35)</f>
        <v>0</v>
      </c>
      <c r="CJ12" s="68"/>
      <c r="CL12" s="162" t="s">
        <v>104</v>
      </c>
      <c r="CM12" s="165">
        <f>+SUMIF(CL$17:CL$35,CL12,CM$17:CM$35)</f>
        <v>1394898505</v>
      </c>
      <c r="CN12" s="68"/>
      <c r="CP12" s="162" t="s">
        <v>104</v>
      </c>
      <c r="CQ12" s="165">
        <f>+SUMIF(CP$17:CP$35,CP12,CQ$17:CQ$35)</f>
        <v>1599544276</v>
      </c>
      <c r="CR12" s="68" t="s">
        <v>97</v>
      </c>
      <c r="CT12" s="162" t="s">
        <v>104</v>
      </c>
      <c r="CU12" s="165">
        <f>+SUMIF(CT$17:CT$45,CT12,CU$17:CU$45)</f>
        <v>0</v>
      </c>
      <c r="CV12" s="68"/>
      <c r="CX12" s="162" t="s">
        <v>104</v>
      </c>
      <c r="CY12" s="165">
        <f>+SUMIF(CX$17:CX$35,CX12,CY$17:CY$35)</f>
        <v>0</v>
      </c>
      <c r="CZ12" s="68"/>
      <c r="DB12" s="162" t="s">
        <v>104</v>
      </c>
      <c r="DC12" s="165">
        <f>+SUMIF(DB$17:DB$35,DB12,DC$17:DC$35)</f>
        <v>0</v>
      </c>
      <c r="DD12" s="68"/>
      <c r="DF12" s="162" t="s">
        <v>104</v>
      </c>
      <c r="DG12" s="165">
        <f>+SUMIF(DF$17:DF$35,DF12,DG$17:DG$35)</f>
        <v>0</v>
      </c>
      <c r="DH12" s="68"/>
      <c r="DJ12" s="162" t="s">
        <v>104</v>
      </c>
      <c r="DK12" s="165">
        <f>+SUMIF(DJ$17:DJ$35,DJ12,DK$17:DK$35)</f>
        <v>0</v>
      </c>
      <c r="DL12" s="68"/>
      <c r="DN12" s="162" t="s">
        <v>104</v>
      </c>
      <c r="DO12" s="165">
        <f>+SUMIF(DN$17:DN$35,DN12,DO$17:DO$35)</f>
        <v>420479919</v>
      </c>
      <c r="DP12" s="68"/>
      <c r="DR12" s="162" t="s">
        <v>104</v>
      </c>
      <c r="DS12" s="165">
        <f>+SUMIF(DR$17:DR$35,DR12,DS$17:DS$35)</f>
        <v>0</v>
      </c>
      <c r="DT12" s="68"/>
      <c r="DV12" s="162" t="s">
        <v>104</v>
      </c>
      <c r="DW12" s="165">
        <f>+SUMIF(DV$17:DV$35,DV12,DW$17:DW$35)</f>
        <v>0</v>
      </c>
      <c r="DX12" s="68"/>
      <c r="DZ12" s="162" t="s">
        <v>104</v>
      </c>
      <c r="EA12" s="165">
        <f>+SUMIF(DZ$17:DZ$35,DZ12,EA$17:EA$35)</f>
        <v>0</v>
      </c>
      <c r="EB12" s="68"/>
      <c r="ED12" s="162" t="s">
        <v>104</v>
      </c>
      <c r="EE12" s="165">
        <f>+SUMIF(ED$17:ED$35,ED12,EE$17:EE$35)</f>
        <v>0</v>
      </c>
      <c r="EF12" s="68"/>
      <c r="EH12" s="162" t="s">
        <v>104</v>
      </c>
      <c r="EI12" s="165">
        <f>+SUMIF(EH$17:EH$35,EH12,EI$17:EI$35)</f>
        <v>0</v>
      </c>
      <c r="EJ12" s="68"/>
      <c r="EL12" s="162" t="s">
        <v>104</v>
      </c>
      <c r="EM12" s="165">
        <f>+SUMIF(EL$17:EL$35,EL12,EM$17:EM$35)</f>
        <v>0</v>
      </c>
      <c r="EN12" s="68"/>
      <c r="EP12" s="162" t="s">
        <v>104</v>
      </c>
      <c r="EQ12" s="165">
        <f>+SUMIF(EP$17:EP$35,EP12,EQ$17:EQ$35)</f>
        <v>0</v>
      </c>
      <c r="ER12" s="68"/>
      <c r="ET12" s="162" t="s">
        <v>104</v>
      </c>
      <c r="EU12" s="165">
        <f>+SUMIF(ET$17:ET$35,ET12,EU$17:EU$35)</f>
        <v>0</v>
      </c>
      <c r="EV12" s="68"/>
    </row>
    <row r="13" spans="1:152" x14ac:dyDescent="0.25">
      <c r="A13" s="311"/>
      <c r="B13" s="311"/>
      <c r="D13" s="307"/>
      <c r="F13" s="162"/>
      <c r="G13" s="165">
        <f>+SUMIF(F$17:F$35,F13,G$17:G$35)</f>
        <v>0</v>
      </c>
      <c r="H13" s="68"/>
      <c r="J13" s="162"/>
      <c r="K13" s="165">
        <f>+SUMIF(J$17:J$35,J13,K$17:K$35)</f>
        <v>0</v>
      </c>
      <c r="L13" s="68"/>
      <c r="N13" s="162"/>
      <c r="O13" s="165">
        <f>+SUMIF(N$17:N$35,N13,O$17:O$35)</f>
        <v>0</v>
      </c>
      <c r="P13" s="68"/>
      <c r="R13" s="162"/>
      <c r="S13" s="165">
        <f>+SUMIF(R$17:R$35,R13,S$17:S$35)</f>
        <v>0</v>
      </c>
      <c r="T13" s="68"/>
      <c r="V13" s="162"/>
      <c r="W13" s="165">
        <f>+SUMIF(V$17:V$35,V13,W$17:W$35)</f>
        <v>0</v>
      </c>
      <c r="X13" s="68"/>
      <c r="Z13" s="162"/>
      <c r="AA13" s="165">
        <f>+SUMIF(Z$17:Z$35,Z13,AA$17:AA$35)</f>
        <v>0</v>
      </c>
      <c r="AB13" s="68"/>
      <c r="AD13" s="162"/>
      <c r="AE13" s="165">
        <f>+SUMIF(AD$17:AD$35,AD13,AE$17:AE$35)</f>
        <v>0</v>
      </c>
      <c r="AF13" s="68"/>
      <c r="AH13" s="162"/>
      <c r="AI13" s="165">
        <f>+SUMIF(AH$17:AH$35,AH13,AI$17:AI$35)</f>
        <v>0</v>
      </c>
      <c r="AJ13" s="68"/>
      <c r="AL13" s="162"/>
      <c r="AM13" s="165">
        <f>+SUMIF(AL$17:AL$35,AL13,AM$17:AM$35)</f>
        <v>0</v>
      </c>
      <c r="AN13" s="68"/>
      <c r="AP13" s="162"/>
      <c r="AQ13" s="165">
        <f>+SUMIF(AP$17:AP$35,AP13,AQ$17:AQ$35)</f>
        <v>0</v>
      </c>
      <c r="AR13" s="68"/>
      <c r="AT13" s="162"/>
      <c r="AU13" s="165">
        <f>+SUMIF(AT$17:AT$35,AT13,AU$17:AU$35)</f>
        <v>0</v>
      </c>
      <c r="AV13" s="68"/>
      <c r="AX13" s="162"/>
      <c r="AY13" s="165">
        <f>+SUMIF(AX$17:AX$35,AX13,AY$17:AY$35)</f>
        <v>0</v>
      </c>
      <c r="AZ13" s="68"/>
      <c r="BB13" s="162"/>
      <c r="BC13" s="165">
        <f>+SUMIF(BB$17:BB$35,BB13,BC$17:BC$35)</f>
        <v>0</v>
      </c>
      <c r="BD13" s="68"/>
      <c r="BF13" s="162"/>
      <c r="BG13" s="165">
        <f>+SUMIF(BF$17:BF$35,BF13,BG$17:BG$35)</f>
        <v>0</v>
      </c>
      <c r="BH13" s="68"/>
      <c r="BJ13" s="162"/>
      <c r="BK13" s="165">
        <f>+SUMIF(BJ$17:BJ$35,BJ13,BK$17:BK$35)</f>
        <v>0</v>
      </c>
      <c r="BL13" s="68"/>
      <c r="BN13" s="162"/>
      <c r="BO13" s="165">
        <f>+SUMIF(BN$17:BN$35,BN13,BO$17:BO$35)</f>
        <v>0</v>
      </c>
      <c r="BP13" s="68"/>
      <c r="BR13" s="162"/>
      <c r="BS13" s="165">
        <f>+SUMIF(BR$17:BR$35,BR13,BS$17:BS$35)</f>
        <v>0</v>
      </c>
      <c r="BT13" s="68"/>
      <c r="BV13" s="162"/>
      <c r="BW13" s="165">
        <f>+SUMIF(BV$17:BV$35,BV13,BW$17:BW$35)</f>
        <v>0</v>
      </c>
      <c r="BX13" s="68"/>
      <c r="BZ13" s="162"/>
      <c r="CA13" s="165">
        <f>+SUMIF(BZ$17:BZ$35,BZ13,CA$17:CA$35)</f>
        <v>0</v>
      </c>
      <c r="CB13" s="68"/>
      <c r="CD13" s="162"/>
      <c r="CE13" s="165">
        <f>+SUMIF(CD$17:CD$35,CD13,CE$17:CE$35)</f>
        <v>0</v>
      </c>
      <c r="CF13" s="68"/>
      <c r="CH13" s="162"/>
      <c r="CI13" s="165">
        <f>+SUMIF(CH$17:CH$35,CH13,CI$17:CI$35)</f>
        <v>0</v>
      </c>
      <c r="CJ13" s="68"/>
      <c r="CL13" s="162"/>
      <c r="CM13" s="165">
        <f>+SUMIF(CL$17:CL$35,CL13,CM$17:CM$35)</f>
        <v>0</v>
      </c>
      <c r="CN13" s="68"/>
      <c r="CP13" s="162" t="s">
        <v>258</v>
      </c>
      <c r="CQ13" s="165">
        <f>+SUMIF(CP$17:CP$35,CP13,CQ$17:CQ$35)</f>
        <v>255952423</v>
      </c>
      <c r="CR13" s="68" t="s">
        <v>97</v>
      </c>
      <c r="CT13" s="162" t="s">
        <v>258</v>
      </c>
      <c r="CU13" s="165">
        <f>+SUMIF(CT$17:CT$45,CT13,CU$17:CU$45)</f>
        <v>0</v>
      </c>
      <c r="CV13" s="68"/>
      <c r="CX13" s="162"/>
      <c r="CY13" s="165">
        <f>+SUMIF(CX$17:CX$35,CX13,CY$17:CY$35)</f>
        <v>0</v>
      </c>
      <c r="CZ13" s="68"/>
      <c r="DB13" s="162" t="s">
        <v>258</v>
      </c>
      <c r="DC13" s="165">
        <f>+SUMIF(DB$17:DB$35,DB13,DC$17:DC$35)</f>
        <v>0</v>
      </c>
      <c r="DD13" s="68"/>
      <c r="DF13" s="162"/>
      <c r="DG13" s="165">
        <f>+SUMIF(DF$17:DF$35,DF13,DG$17:DG$35)</f>
        <v>0</v>
      </c>
      <c r="DH13" s="68"/>
      <c r="DJ13" s="162"/>
      <c r="DK13" s="165">
        <f>+SUMIF(DJ$17:DJ$35,DJ13,DK$17:DK$35)</f>
        <v>0</v>
      </c>
      <c r="DL13" s="68"/>
      <c r="DN13" s="162"/>
      <c r="DO13" s="165">
        <f>+SUMIF(DN$17:DN$35,DN13,DO$17:DO$35)</f>
        <v>0</v>
      </c>
      <c r="DP13" s="68"/>
      <c r="DR13" s="162"/>
      <c r="DS13" s="165">
        <f>+SUMIF(DR$17:DR$35,DR13,DS$17:DS$35)</f>
        <v>0</v>
      </c>
      <c r="DT13" s="68"/>
      <c r="DV13" s="162"/>
      <c r="DW13" s="165">
        <f>+SUMIF(DV$17:DV$35,DV13,DW$17:DW$35)</f>
        <v>0</v>
      </c>
      <c r="DX13" s="68"/>
      <c r="DZ13" s="162"/>
      <c r="EA13" s="165">
        <f>+SUMIF(DZ$17:DZ$35,DZ13,EA$17:EA$35)</f>
        <v>0</v>
      </c>
      <c r="EB13" s="68"/>
      <c r="ED13" s="162"/>
      <c r="EE13" s="165">
        <f>+SUMIF(ED$17:ED$35,ED13,EE$17:EE$35)</f>
        <v>0</v>
      </c>
      <c r="EF13" s="68"/>
      <c r="EH13" s="162" t="s">
        <v>258</v>
      </c>
      <c r="EI13" s="165">
        <f>+SUMIF(EH$17:EH$35,EH13,EI$17:EI$35)</f>
        <v>0</v>
      </c>
      <c r="EJ13" s="68"/>
      <c r="EL13" s="162"/>
      <c r="EM13" s="165">
        <f>+SUMIF(EL$17:EL$35,EL13,EM$17:EM$35)</f>
        <v>0</v>
      </c>
      <c r="EN13" s="68"/>
      <c r="EP13" s="162"/>
      <c r="EQ13" s="165">
        <f>+SUMIF(EP$17:EP$35,EP13,EQ$17:EQ$35)</f>
        <v>0</v>
      </c>
      <c r="ER13" s="68"/>
      <c r="ET13" s="162"/>
      <c r="EU13" s="165">
        <f>+SUMIF(ET$17:ET$35,ET13,EU$17:EU$35)</f>
        <v>0</v>
      </c>
      <c r="EV13" s="68"/>
    </row>
    <row r="15" spans="1:152" x14ac:dyDescent="0.25">
      <c r="A15" s="309" t="s">
        <v>105</v>
      </c>
      <c r="B15" s="310" t="s">
        <v>106</v>
      </c>
      <c r="G15" s="71" t="str">
        <f>+IF(G6&gt;=$D6,"CUMPLE","NO CUMPLE")</f>
        <v>NO CUMPLE</v>
      </c>
      <c r="K15" s="71" t="str">
        <f>+IF(K6&gt;=$D6,"CUMPLE","NO CUMPLE")</f>
        <v>NO CUMPLE</v>
      </c>
      <c r="O15" s="71" t="str">
        <f>+IF(O6&gt;=$D6,"CUMPLE","NO CUMPLE")</f>
        <v>NO CUMPLE</v>
      </c>
      <c r="S15" s="71" t="str">
        <f>+IF(S6&gt;=$D6,"CUMPLE","NO CUMPLE")</f>
        <v>NO CUMPLE</v>
      </c>
      <c r="W15" s="71" t="str">
        <f>+IF(W6&gt;=$D6,"CUMPLE","NO CUMPLE")</f>
        <v>NO CUMPLE</v>
      </c>
      <c r="AA15" s="71" t="str">
        <f>+IF(AA6&gt;=$D6,"CUMPLE","NO CUMPLE")</f>
        <v>NO CUMPLE</v>
      </c>
      <c r="AE15" s="71" t="str">
        <f>+IF(AE6&gt;=$D6,"CUMPLE","NO CUMPLE")</f>
        <v>CUMPLE</v>
      </c>
      <c r="AI15" s="71" t="str">
        <f>+IF(AI6&gt;=$D6,"CUMPLE","NO CUMPLE")</f>
        <v>NO CUMPLE</v>
      </c>
      <c r="AM15" s="71" t="str">
        <f>+IF(AM6&gt;=$D6,"CUMPLE","NO CUMPLE")</f>
        <v>NO CUMPLE</v>
      </c>
      <c r="AQ15" s="71" t="str">
        <f>+IF(AQ6&gt;=$D6,"CUMPLE","NO CUMPLE")</f>
        <v>CUMPLE</v>
      </c>
      <c r="AU15" s="71" t="str">
        <f>+IF(AU6&gt;=$D6,"CUMPLE","NO CUMPLE")</f>
        <v>NO CUMPLE</v>
      </c>
      <c r="AY15" s="71" t="str">
        <f>+IF(AY6&gt;=$D6,"CUMPLE","NO CUMPLE")</f>
        <v>CUMPLE</v>
      </c>
      <c r="BC15" s="71" t="str">
        <f>+IF(BC6&gt;=$D6,"CUMPLE","NO CUMPLE")</f>
        <v>CUMPLE</v>
      </c>
      <c r="BG15" s="71" t="str">
        <f>+IF(BG6&gt;=$D6,"CUMPLE","NO CUMPLE")</f>
        <v>NO CUMPLE</v>
      </c>
      <c r="BK15" s="71" t="str">
        <f>+IF(BK6&gt;=$D6,"CUMPLE","NO CUMPLE")</f>
        <v>NO CUMPLE</v>
      </c>
      <c r="BO15" s="71" t="str">
        <f>+IF(BO6&gt;=$D6,"CUMPLE","NO CUMPLE")</f>
        <v>CUMPLE</v>
      </c>
      <c r="BS15" s="71" t="str">
        <f>+IF(BS6&gt;=$D6,"CUMPLE","NO CUMPLE")</f>
        <v>NO CUMPLE</v>
      </c>
      <c r="BW15" s="71" t="str">
        <f>+IF(BW6&gt;=$D6,"CUMPLE","NO CUMPLE")</f>
        <v>NO CUMPLE</v>
      </c>
      <c r="CA15" s="71" t="str">
        <f>+IF(CA6&gt;=$D6,"CUMPLE","NO CUMPLE")</f>
        <v>NO CUMPLE</v>
      </c>
      <c r="CE15" s="71" t="str">
        <f>+IF(CE6&gt;=$D6,"CUMPLE","NO CUMPLE")</f>
        <v>NO CUMPLE</v>
      </c>
      <c r="CI15" s="71" t="str">
        <f>+IF(CI6&gt;=$D6,"CUMPLE","NO CUMPLE")</f>
        <v>NO CUMPLE</v>
      </c>
      <c r="CM15" s="71" t="str">
        <f>+IF(CM6&gt;=$D6,"CUMPLE","NO CUMPLE")</f>
        <v>CUMPLE</v>
      </c>
      <c r="CQ15" s="71" t="str">
        <f>+IF(CQ6&gt;=$D6,"CUMPLE","NO CUMPLE")</f>
        <v>CUMPLE</v>
      </c>
      <c r="CU15" s="71" t="str">
        <f>+IF(CU6&gt;=$D6,"CUMPLE","NO CUMPLE")</f>
        <v>NO CUMPLE</v>
      </c>
      <c r="CY15" s="71" t="str">
        <f>+IF(CY6&gt;=$D6,"CUMPLE","NO CUMPLE")</f>
        <v>NO CUMPLE</v>
      </c>
      <c r="DC15" s="71" t="str">
        <f>+IF(DC6&gt;=$D6,"CUMPLE","NO CUMPLE")</f>
        <v>NO CUMPLE</v>
      </c>
      <c r="DG15" s="71" t="str">
        <f>+IF(DG6&gt;=$D6,"CUMPLE","NO CUMPLE")</f>
        <v>NO CUMPLE</v>
      </c>
      <c r="DK15" s="71" t="str">
        <f>+IF(DK6&gt;=$D6,"CUMPLE","NO CUMPLE")</f>
        <v>NO CUMPLE</v>
      </c>
      <c r="DO15" s="71" t="str">
        <f>+IF(DO6&gt;=$D6,"CUMPLE","NO CUMPLE")</f>
        <v>NO CUMPLE</v>
      </c>
      <c r="DS15" s="71" t="str">
        <f>+IF(DS6&gt;=$D6,"CUMPLE","NO CUMPLE")</f>
        <v>NO CUMPLE</v>
      </c>
      <c r="DW15" s="71" t="str">
        <f>+IF(DW6&gt;=$D6,"CUMPLE","NO CUMPLE")</f>
        <v>NO CUMPLE</v>
      </c>
      <c r="EA15" s="71" t="str">
        <f>+IF(EA6&gt;=$D6,"CUMPLE","NO CUMPLE")</f>
        <v>NO CUMPLE</v>
      </c>
      <c r="EE15" s="71" t="str">
        <f>+IF(EE6&gt;=$D6,"CUMPLE","NO CUMPLE")</f>
        <v>NO CUMPLE</v>
      </c>
      <c r="EI15" s="71" t="str">
        <f>+IF(EI6&gt;=$D6,"CUMPLE","NO CUMPLE")</f>
        <v>NO CUMPLE</v>
      </c>
      <c r="EM15" s="71" t="str">
        <f>+IF(EM6&gt;=$D6,"CUMPLE","NO CUMPLE")</f>
        <v>NO CUMPLE</v>
      </c>
      <c r="EQ15" s="71" t="str">
        <f>+IF(EQ6&gt;=$D6,"CUMPLE","NO CUMPLE")</f>
        <v>NO CUMPLE</v>
      </c>
      <c r="EU15" s="71" t="str">
        <f>+IF(EU6&gt;=$D6,"CUMPLE","NO CUMPLE")</f>
        <v>NO CUMPLE</v>
      </c>
    </row>
    <row r="16" spans="1:152" x14ac:dyDescent="0.25">
      <c r="A16" s="69"/>
    </row>
    <row r="17" spans="1:152" x14ac:dyDescent="0.25">
      <c r="A17" s="72" t="s">
        <v>107</v>
      </c>
      <c r="B17" s="73"/>
      <c r="F17" s="89"/>
      <c r="G17" s="90" t="s">
        <v>107</v>
      </c>
      <c r="H17" s="91"/>
      <c r="J17" s="89"/>
      <c r="K17" s="90" t="s">
        <v>107</v>
      </c>
      <c r="L17" s="91"/>
      <c r="N17" s="89"/>
      <c r="O17" s="90" t="s">
        <v>107</v>
      </c>
      <c r="P17" s="91"/>
      <c r="R17" s="89"/>
      <c r="S17" s="90" t="s">
        <v>107</v>
      </c>
      <c r="T17" s="91"/>
      <c r="V17" s="89"/>
      <c r="W17" s="90" t="s">
        <v>107</v>
      </c>
      <c r="X17" s="91"/>
      <c r="Z17" s="89"/>
      <c r="AA17" s="90" t="s">
        <v>107</v>
      </c>
      <c r="AB17" s="91"/>
      <c r="AD17" s="89"/>
      <c r="AE17" s="90" t="s">
        <v>107</v>
      </c>
      <c r="AF17" s="91"/>
      <c r="AH17" s="89"/>
      <c r="AI17" s="90" t="s">
        <v>107</v>
      </c>
      <c r="AJ17" s="91"/>
      <c r="AL17" s="89"/>
      <c r="AM17" s="90" t="s">
        <v>107</v>
      </c>
      <c r="AN17" s="91"/>
      <c r="AP17" s="89"/>
      <c r="AQ17" s="90" t="s">
        <v>107</v>
      </c>
      <c r="AR17" s="91"/>
      <c r="AT17" s="89"/>
      <c r="AU17" s="90" t="s">
        <v>107</v>
      </c>
      <c r="AV17" s="91"/>
      <c r="AX17" s="89"/>
      <c r="AY17" s="90" t="s">
        <v>107</v>
      </c>
      <c r="AZ17" s="91"/>
      <c r="BB17" s="89"/>
      <c r="BC17" s="90" t="s">
        <v>107</v>
      </c>
      <c r="BD17" s="91"/>
      <c r="BF17" s="89"/>
      <c r="BG17" s="90" t="s">
        <v>107</v>
      </c>
      <c r="BH17" s="91"/>
      <c r="BJ17" s="89"/>
      <c r="BK17" s="90" t="s">
        <v>107</v>
      </c>
      <c r="BL17" s="91"/>
      <c r="BN17" s="89"/>
      <c r="BO17" s="90" t="s">
        <v>107</v>
      </c>
      <c r="BP17" s="91"/>
      <c r="BR17" s="89"/>
      <c r="BS17" s="90" t="s">
        <v>107</v>
      </c>
      <c r="BT17" s="91"/>
      <c r="BV17" s="89"/>
      <c r="BW17" s="90" t="s">
        <v>107</v>
      </c>
      <c r="BX17" s="91"/>
      <c r="BZ17" s="89"/>
      <c r="CA17" s="90" t="s">
        <v>107</v>
      </c>
      <c r="CB17" s="91"/>
      <c r="CD17" s="89"/>
      <c r="CE17" s="90" t="s">
        <v>107</v>
      </c>
      <c r="CF17" s="91"/>
      <c r="CH17" s="89"/>
      <c r="CI17" s="90" t="s">
        <v>107</v>
      </c>
      <c r="CJ17" s="91"/>
      <c r="CL17" s="89"/>
      <c r="CM17" s="90" t="s">
        <v>107</v>
      </c>
      <c r="CN17" s="91"/>
      <c r="CP17" s="89"/>
      <c r="CQ17" s="90" t="s">
        <v>107</v>
      </c>
      <c r="CR17" s="91"/>
      <c r="CT17" s="89"/>
      <c r="CU17" s="90" t="s">
        <v>107</v>
      </c>
      <c r="CV17" s="91"/>
      <c r="CX17" s="89"/>
      <c r="CY17" s="90" t="s">
        <v>107</v>
      </c>
      <c r="CZ17" s="91"/>
      <c r="DB17" s="89"/>
      <c r="DC17" s="90" t="s">
        <v>107</v>
      </c>
      <c r="DD17" s="91"/>
      <c r="DF17" s="89"/>
      <c r="DG17" s="90" t="s">
        <v>107</v>
      </c>
      <c r="DH17" s="91"/>
      <c r="DJ17" s="89"/>
      <c r="DK17" s="90" t="s">
        <v>107</v>
      </c>
      <c r="DL17" s="91"/>
      <c r="DN17" s="89"/>
      <c r="DO17" s="90" t="s">
        <v>107</v>
      </c>
      <c r="DP17" s="91"/>
      <c r="DR17" s="89"/>
      <c r="DS17" s="90" t="s">
        <v>107</v>
      </c>
      <c r="DT17" s="91"/>
      <c r="DV17" s="89"/>
      <c r="DW17" s="90" t="s">
        <v>107</v>
      </c>
      <c r="DX17" s="91"/>
      <c r="DZ17" s="89"/>
      <c r="EA17" s="90" t="s">
        <v>107</v>
      </c>
      <c r="EB17" s="91"/>
      <c r="ED17" s="89"/>
      <c r="EE17" s="90" t="s">
        <v>107</v>
      </c>
      <c r="EF17" s="91"/>
      <c r="EH17" s="89"/>
      <c r="EI17" s="90" t="s">
        <v>107</v>
      </c>
      <c r="EJ17" s="91"/>
      <c r="EL17" s="89"/>
      <c r="EM17" s="90" t="s">
        <v>107</v>
      </c>
      <c r="EN17" s="91"/>
      <c r="EP17" s="89"/>
      <c r="EQ17" s="90" t="s">
        <v>107</v>
      </c>
      <c r="ER17" s="91"/>
      <c r="ET17" s="89"/>
      <c r="EU17" s="90" t="s">
        <v>107</v>
      </c>
      <c r="EV17" s="91"/>
    </row>
    <row r="18" spans="1:152" x14ac:dyDescent="0.25">
      <c r="A18" s="74"/>
      <c r="B18" s="75"/>
      <c r="F18" s="87"/>
      <c r="G18" s="86"/>
      <c r="H18" s="81"/>
      <c r="J18" s="87"/>
      <c r="K18" s="86"/>
      <c r="L18" s="81"/>
      <c r="N18" s="87"/>
      <c r="O18" s="86"/>
      <c r="P18" s="81"/>
      <c r="R18" s="87"/>
      <c r="S18" s="86"/>
      <c r="T18" s="81"/>
      <c r="V18" s="87"/>
      <c r="W18" s="86"/>
      <c r="X18" s="81"/>
      <c r="Z18" s="87"/>
      <c r="AA18" s="86"/>
      <c r="AB18" s="81"/>
      <c r="AD18" s="87"/>
      <c r="AE18" s="86"/>
      <c r="AF18" s="81"/>
      <c r="AH18" s="87"/>
      <c r="AI18" s="86"/>
      <c r="AJ18" s="81"/>
      <c r="AL18" s="87"/>
      <c r="AM18" s="86"/>
      <c r="AN18" s="81"/>
      <c r="AP18" s="87"/>
      <c r="AQ18" s="86"/>
      <c r="AR18" s="81"/>
      <c r="AT18" s="87"/>
      <c r="AU18" s="86"/>
      <c r="AV18" s="81"/>
      <c r="AX18" s="87"/>
      <c r="AY18" s="86"/>
      <c r="AZ18" s="81"/>
      <c r="BB18" s="87"/>
      <c r="BC18" s="86"/>
      <c r="BD18" s="81"/>
      <c r="BF18" s="87"/>
      <c r="BG18" s="86"/>
      <c r="BH18" s="81"/>
      <c r="BJ18" s="87"/>
      <c r="BK18" s="86"/>
      <c r="BL18" s="81"/>
      <c r="BN18" s="87"/>
      <c r="BO18" s="86"/>
      <c r="BP18" s="81"/>
      <c r="BR18" s="87"/>
      <c r="BS18" s="86"/>
      <c r="BT18" s="81"/>
      <c r="BV18" s="87"/>
      <c r="BW18" s="86"/>
      <c r="BX18" s="81"/>
      <c r="BZ18" s="87"/>
      <c r="CA18" s="86"/>
      <c r="CB18" s="81"/>
      <c r="CD18" s="87"/>
      <c r="CE18" s="86"/>
      <c r="CF18" s="81"/>
      <c r="CH18" s="87"/>
      <c r="CI18" s="86"/>
      <c r="CJ18" s="81"/>
      <c r="CL18" s="87"/>
      <c r="CM18" s="86"/>
      <c r="CN18" s="81"/>
      <c r="CP18" s="87"/>
      <c r="CQ18" s="86"/>
      <c r="CR18" s="81"/>
      <c r="CT18" s="87"/>
      <c r="CU18" s="86"/>
      <c r="CV18" s="81"/>
      <c r="CX18" s="87"/>
      <c r="CY18" s="86"/>
      <c r="CZ18" s="81"/>
      <c r="DB18" s="87"/>
      <c r="DC18" s="86"/>
      <c r="DD18" s="81"/>
      <c r="DF18" s="87"/>
      <c r="DG18" s="86"/>
      <c r="DH18" s="81"/>
      <c r="DJ18" s="87"/>
      <c r="DK18" s="86"/>
      <c r="DL18" s="81"/>
      <c r="DN18" s="87"/>
      <c r="DO18" s="86"/>
      <c r="DP18" s="81"/>
      <c r="DR18" s="87"/>
      <c r="DS18" s="86"/>
      <c r="DT18" s="81"/>
      <c r="DV18" s="87"/>
      <c r="DW18" s="86"/>
      <c r="DX18" s="81"/>
      <c r="DZ18" s="87"/>
      <c r="EA18" s="86"/>
      <c r="EB18" s="81"/>
      <c r="ED18" s="87"/>
      <c r="EE18" s="86"/>
      <c r="EF18" s="81"/>
      <c r="EH18" s="87"/>
      <c r="EI18" s="86"/>
      <c r="EJ18" s="81"/>
      <c r="EL18" s="87"/>
      <c r="EM18" s="86"/>
      <c r="EN18" s="81"/>
      <c r="EP18" s="87"/>
      <c r="EQ18" s="86"/>
      <c r="ER18" s="81"/>
      <c r="ET18" s="87"/>
      <c r="EU18" s="86"/>
      <c r="EV18" s="81"/>
    </row>
    <row r="19" spans="1:152" x14ac:dyDescent="0.25">
      <c r="A19" s="74" t="s">
        <v>108</v>
      </c>
      <c r="B19" s="75"/>
      <c r="F19" s="76" t="s">
        <v>109</v>
      </c>
      <c r="G19" s="77">
        <v>297870110</v>
      </c>
      <c r="H19" s="78" t="s">
        <v>97</v>
      </c>
      <c r="J19" s="76" t="s">
        <v>109</v>
      </c>
      <c r="K19" s="77">
        <v>1197696000</v>
      </c>
      <c r="L19" s="78" t="s">
        <v>97</v>
      </c>
      <c r="N19" s="76" t="s">
        <v>109</v>
      </c>
      <c r="O19" s="188">
        <v>1256100313</v>
      </c>
      <c r="P19" s="78" t="s">
        <v>97</v>
      </c>
      <c r="R19" s="76" t="s">
        <v>109</v>
      </c>
      <c r="S19" s="77">
        <v>1526144184</v>
      </c>
      <c r="T19" s="78" t="s">
        <v>97</v>
      </c>
      <c r="V19" s="76" t="s">
        <v>109</v>
      </c>
      <c r="W19" s="77">
        <v>673867610</v>
      </c>
      <c r="X19" s="78" t="s">
        <v>97</v>
      </c>
      <c r="Z19" s="76" t="s">
        <v>109</v>
      </c>
      <c r="AA19" s="77">
        <f>135030037.2+66914832.63</f>
        <v>201944869.82999998</v>
      </c>
      <c r="AB19" s="78"/>
      <c r="AD19" s="76" t="s">
        <v>109</v>
      </c>
      <c r="AE19" s="77">
        <v>577445636</v>
      </c>
      <c r="AF19" s="78" t="s">
        <v>97</v>
      </c>
      <c r="AH19" s="76" t="s">
        <v>109</v>
      </c>
      <c r="AI19" s="77">
        <v>967589239</v>
      </c>
      <c r="AJ19" s="78" t="s">
        <v>97</v>
      </c>
      <c r="AL19" s="76" t="s">
        <v>109</v>
      </c>
      <c r="AM19" s="77">
        <v>255775042</v>
      </c>
      <c r="AN19" s="78" t="s">
        <v>97</v>
      </c>
      <c r="AP19" s="76" t="s">
        <v>109</v>
      </c>
      <c r="AQ19" s="77">
        <v>514768621</v>
      </c>
      <c r="AR19" s="78" t="s">
        <v>97</v>
      </c>
      <c r="AT19" s="76" t="s">
        <v>109</v>
      </c>
      <c r="AU19" s="77">
        <v>304879660</v>
      </c>
      <c r="AV19" s="78" t="s">
        <v>97</v>
      </c>
      <c r="AX19" s="76" t="s">
        <v>109</v>
      </c>
      <c r="AY19" s="77">
        <v>224988278</v>
      </c>
      <c r="AZ19" s="78" t="s">
        <v>97</v>
      </c>
      <c r="BB19" s="76" t="s">
        <v>109</v>
      </c>
      <c r="BC19" s="77">
        <v>1312315515.6600001</v>
      </c>
      <c r="BD19" s="78" t="s">
        <v>97</v>
      </c>
      <c r="BF19" s="76" t="s">
        <v>109</v>
      </c>
      <c r="BG19" s="77">
        <v>8630061818</v>
      </c>
      <c r="BH19" s="78" t="s">
        <v>97</v>
      </c>
      <c r="BJ19" s="76" t="s">
        <v>109</v>
      </c>
      <c r="BK19" s="77">
        <v>1526144184</v>
      </c>
      <c r="BL19" s="78" t="s">
        <v>97</v>
      </c>
      <c r="BN19" s="76" t="s">
        <v>109</v>
      </c>
      <c r="BO19" s="77">
        <v>3930090499.9499998</v>
      </c>
      <c r="BP19" s="78" t="s">
        <v>97</v>
      </c>
      <c r="BR19" s="76" t="s">
        <v>109</v>
      </c>
      <c r="BS19" s="77">
        <v>365812909</v>
      </c>
      <c r="BT19" s="78" t="s">
        <v>285</v>
      </c>
      <c r="BV19" s="76" t="s">
        <v>109</v>
      </c>
      <c r="BW19" s="77">
        <v>459282733</v>
      </c>
      <c r="BX19" s="78" t="s">
        <v>97</v>
      </c>
      <c r="BZ19" s="76" t="s">
        <v>109</v>
      </c>
      <c r="CA19" s="77">
        <v>1950307712</v>
      </c>
      <c r="CB19" s="78" t="s">
        <v>97</v>
      </c>
      <c r="CD19" s="76" t="s">
        <v>109</v>
      </c>
      <c r="CE19" s="77">
        <f>440881982.64+45868704.72+16328394</f>
        <v>503079081.36000001</v>
      </c>
      <c r="CF19" s="78" t="s">
        <v>97</v>
      </c>
      <c r="CH19" s="76" t="s">
        <v>109</v>
      </c>
      <c r="CI19" s="77">
        <v>513609654</v>
      </c>
      <c r="CJ19" s="78" t="s">
        <v>97</v>
      </c>
      <c r="CL19" s="76" t="s">
        <v>109</v>
      </c>
      <c r="CM19" s="77">
        <v>494000000</v>
      </c>
      <c r="CN19" s="78" t="s">
        <v>97</v>
      </c>
      <c r="CP19" s="76" t="s">
        <v>109</v>
      </c>
      <c r="CQ19" s="77">
        <v>2794205242</v>
      </c>
      <c r="CR19" s="78" t="s">
        <v>97</v>
      </c>
      <c r="CT19" s="76" t="s">
        <v>109</v>
      </c>
      <c r="CU19" s="77">
        <v>1930337904</v>
      </c>
      <c r="CV19" s="78" t="s">
        <v>97</v>
      </c>
      <c r="CX19" s="76" t="s">
        <v>109</v>
      </c>
      <c r="CY19" s="77">
        <v>1625474866</v>
      </c>
      <c r="CZ19" s="78" t="s">
        <v>97</v>
      </c>
      <c r="DB19" s="76" t="s">
        <v>109</v>
      </c>
      <c r="DC19" s="77">
        <v>2169034204</v>
      </c>
      <c r="DD19" s="78" t="s">
        <v>97</v>
      </c>
      <c r="DF19" s="76" t="s">
        <v>109</v>
      </c>
      <c r="DG19" s="77">
        <v>1263323009</v>
      </c>
      <c r="DH19" s="78" t="s">
        <v>97</v>
      </c>
      <c r="DJ19" s="76" t="s">
        <v>109</v>
      </c>
      <c r="DK19" s="77">
        <v>735557110</v>
      </c>
      <c r="DL19" s="78" t="s">
        <v>97</v>
      </c>
      <c r="DN19" s="76" t="s">
        <v>109</v>
      </c>
      <c r="DO19" s="77">
        <v>336000000</v>
      </c>
      <c r="DP19" s="78" t="s">
        <v>97</v>
      </c>
      <c r="DR19" s="76" t="s">
        <v>109</v>
      </c>
      <c r="DS19" s="77">
        <v>304458935.41000003</v>
      </c>
      <c r="DT19" s="78" t="s">
        <v>97</v>
      </c>
      <c r="DV19" s="76" t="s">
        <v>109</v>
      </c>
      <c r="DW19" s="77">
        <v>464214174</v>
      </c>
      <c r="DX19" s="78" t="s">
        <v>97</v>
      </c>
      <c r="DZ19" s="76" t="s">
        <v>109</v>
      </c>
      <c r="EA19" s="77">
        <v>1143048324</v>
      </c>
      <c r="EB19" s="78" t="s">
        <v>97</v>
      </c>
      <c r="ED19" s="76" t="s">
        <v>109</v>
      </c>
      <c r="EE19" s="77">
        <v>463953633</v>
      </c>
      <c r="EF19" s="78" t="s">
        <v>285</v>
      </c>
      <c r="EH19" s="76" t="s">
        <v>109</v>
      </c>
      <c r="EI19" s="77">
        <v>584706762</v>
      </c>
      <c r="EJ19" s="78" t="s">
        <v>308</v>
      </c>
      <c r="EL19" s="76" t="s">
        <v>109</v>
      </c>
      <c r="EM19" s="77">
        <v>1021570889</v>
      </c>
      <c r="EN19" s="78" t="s">
        <v>97</v>
      </c>
      <c r="EP19" s="76" t="s">
        <v>109</v>
      </c>
      <c r="EQ19" s="77">
        <v>233225354</v>
      </c>
      <c r="ER19" s="78" t="s">
        <v>308</v>
      </c>
      <c r="ET19" s="76" t="s">
        <v>109</v>
      </c>
      <c r="EU19" s="77">
        <v>201946000</v>
      </c>
      <c r="EV19" s="78" t="s">
        <v>308</v>
      </c>
    </row>
    <row r="20" spans="1:152" ht="15" customHeight="1" x14ac:dyDescent="0.25">
      <c r="A20" s="74" t="s">
        <v>110</v>
      </c>
      <c r="B20" s="75"/>
      <c r="F20" s="87"/>
      <c r="G20" s="86">
        <v>2010</v>
      </c>
      <c r="H20" s="306" t="s">
        <v>217</v>
      </c>
      <c r="J20" s="87"/>
      <c r="K20" s="86">
        <v>2015</v>
      </c>
      <c r="L20" s="306" t="s">
        <v>217</v>
      </c>
      <c r="N20" s="87"/>
      <c r="O20" s="86">
        <v>2010</v>
      </c>
      <c r="P20" s="306" t="s">
        <v>210</v>
      </c>
      <c r="R20" s="87"/>
      <c r="S20" s="86">
        <v>2011</v>
      </c>
      <c r="T20" s="306" t="s">
        <v>217</v>
      </c>
      <c r="V20" s="87"/>
      <c r="W20" s="86">
        <v>2009</v>
      </c>
      <c r="X20" s="306" t="s">
        <v>217</v>
      </c>
      <c r="Z20" s="87"/>
      <c r="AA20" s="86">
        <v>1986</v>
      </c>
      <c r="AB20" s="306" t="s">
        <v>210</v>
      </c>
      <c r="AD20" s="87"/>
      <c r="AE20" s="86">
        <v>2011</v>
      </c>
      <c r="AF20" s="306"/>
      <c r="AH20" s="87"/>
      <c r="AI20" s="86">
        <v>2015</v>
      </c>
      <c r="AJ20" s="306" t="s">
        <v>217</v>
      </c>
      <c r="AL20" s="87"/>
      <c r="AM20" s="86">
        <v>2008</v>
      </c>
      <c r="AN20" s="306" t="s">
        <v>217</v>
      </c>
      <c r="AP20" s="87"/>
      <c r="AQ20" s="86">
        <v>2012</v>
      </c>
      <c r="AR20" s="306"/>
      <c r="AT20" s="87"/>
      <c r="AU20" s="86">
        <v>2009</v>
      </c>
      <c r="AV20" s="306"/>
      <c r="AX20" s="87"/>
      <c r="AY20" s="86">
        <v>2003</v>
      </c>
      <c r="AZ20" s="306"/>
      <c r="BB20" s="87"/>
      <c r="BC20" s="86">
        <v>2015</v>
      </c>
      <c r="BD20" s="306"/>
      <c r="BF20" s="87"/>
      <c r="BG20" s="86">
        <v>2013</v>
      </c>
      <c r="BH20" s="306" t="s">
        <v>217</v>
      </c>
      <c r="BJ20" s="87"/>
      <c r="BK20" s="86">
        <v>2011</v>
      </c>
      <c r="BL20" s="306" t="s">
        <v>246</v>
      </c>
      <c r="BN20" s="87"/>
      <c r="BO20" s="86">
        <v>2010</v>
      </c>
      <c r="BP20" s="306"/>
      <c r="BR20" s="87"/>
      <c r="BS20" s="86">
        <v>2016</v>
      </c>
      <c r="BT20" s="306" t="s">
        <v>217</v>
      </c>
      <c r="BV20" s="87"/>
      <c r="BW20" s="86">
        <v>1997</v>
      </c>
      <c r="BX20" s="306" t="s">
        <v>217</v>
      </c>
      <c r="BZ20" s="87"/>
      <c r="CA20" s="86">
        <v>2014</v>
      </c>
      <c r="CB20" s="306" t="s">
        <v>217</v>
      </c>
      <c r="CD20" s="87"/>
      <c r="CE20" s="86">
        <v>2012</v>
      </c>
      <c r="CF20" s="306" t="s">
        <v>210</v>
      </c>
      <c r="CH20" s="87"/>
      <c r="CI20" s="86">
        <v>2015</v>
      </c>
      <c r="CJ20" s="306" t="s">
        <v>217</v>
      </c>
      <c r="CL20" s="87"/>
      <c r="CM20" s="86">
        <v>2001</v>
      </c>
      <c r="CN20" s="306"/>
      <c r="CP20" s="87"/>
      <c r="CQ20" s="86">
        <v>2015</v>
      </c>
      <c r="CR20" s="306"/>
      <c r="CT20" s="87"/>
      <c r="CU20" s="86">
        <v>2015</v>
      </c>
      <c r="CV20" s="306" t="s">
        <v>217</v>
      </c>
      <c r="CX20" s="87"/>
      <c r="CY20" s="86">
        <v>2011</v>
      </c>
      <c r="CZ20" s="306" t="s">
        <v>267</v>
      </c>
      <c r="DB20" s="87"/>
      <c r="DC20" s="86">
        <v>2014</v>
      </c>
      <c r="DD20" s="306" t="s">
        <v>217</v>
      </c>
      <c r="DF20" s="87"/>
      <c r="DG20" s="86">
        <v>2011</v>
      </c>
      <c r="DH20" s="306" t="s">
        <v>217</v>
      </c>
      <c r="DJ20" s="87"/>
      <c r="DK20" s="86">
        <v>2009</v>
      </c>
      <c r="DL20" s="306" t="s">
        <v>217</v>
      </c>
      <c r="DN20" s="87"/>
      <c r="DO20" s="86">
        <v>2013</v>
      </c>
      <c r="DP20" s="306"/>
      <c r="DR20" s="87"/>
      <c r="DS20" s="86">
        <v>2016</v>
      </c>
      <c r="DT20" s="306" t="s">
        <v>217</v>
      </c>
      <c r="DV20" s="87"/>
      <c r="DW20" s="86">
        <v>2015</v>
      </c>
      <c r="DX20" s="306" t="s">
        <v>217</v>
      </c>
      <c r="DZ20" s="87"/>
      <c r="EA20" s="86">
        <v>2015</v>
      </c>
      <c r="EB20" s="306" t="s">
        <v>217</v>
      </c>
      <c r="ED20" s="87"/>
      <c r="EE20" s="86">
        <v>2011</v>
      </c>
      <c r="EF20" s="306" t="s">
        <v>286</v>
      </c>
      <c r="EH20" s="87"/>
      <c r="EI20" s="86">
        <v>2016</v>
      </c>
      <c r="EJ20" s="306" t="s">
        <v>277</v>
      </c>
      <c r="EL20" s="87"/>
      <c r="EM20" s="169">
        <v>2017</v>
      </c>
      <c r="EN20" s="306" t="s">
        <v>309</v>
      </c>
      <c r="EP20" s="87"/>
      <c r="EQ20" s="169">
        <v>2015</v>
      </c>
      <c r="ER20" s="306"/>
      <c r="ET20" s="87"/>
      <c r="EU20" s="169">
        <v>2011</v>
      </c>
      <c r="EV20" s="306"/>
    </row>
    <row r="21" spans="1:152" x14ac:dyDescent="0.25">
      <c r="A21" s="79" t="s">
        <v>111</v>
      </c>
      <c r="B21" s="75"/>
      <c r="F21" s="166">
        <v>1</v>
      </c>
      <c r="G21" s="159">
        <v>0</v>
      </c>
      <c r="H21" s="306"/>
      <c r="J21" s="166">
        <v>1</v>
      </c>
      <c r="K21" s="159">
        <v>0</v>
      </c>
      <c r="L21" s="306"/>
      <c r="N21" s="166">
        <v>0.2</v>
      </c>
      <c r="O21" s="80">
        <v>0</v>
      </c>
      <c r="P21" s="306"/>
      <c r="R21" s="166">
        <v>0.4</v>
      </c>
      <c r="S21" s="80">
        <v>0</v>
      </c>
      <c r="T21" s="306"/>
      <c r="V21" s="166">
        <v>1</v>
      </c>
      <c r="W21" s="80">
        <v>0</v>
      </c>
      <c r="X21" s="306"/>
      <c r="Z21" s="166">
        <v>1</v>
      </c>
      <c r="AA21" s="80">
        <v>0</v>
      </c>
      <c r="AB21" s="306"/>
      <c r="AD21" s="166"/>
      <c r="AE21" s="80">
        <v>0.5</v>
      </c>
      <c r="AF21" s="306"/>
      <c r="AH21" s="166">
        <v>0.8</v>
      </c>
      <c r="AI21" s="80">
        <v>0</v>
      </c>
      <c r="AJ21" s="306"/>
      <c r="AL21" s="166">
        <v>1</v>
      </c>
      <c r="AM21" s="80">
        <v>0</v>
      </c>
      <c r="AN21" s="306"/>
      <c r="AP21" s="166"/>
      <c r="AQ21" s="80">
        <v>1</v>
      </c>
      <c r="AR21" s="306"/>
      <c r="AT21" s="166"/>
      <c r="AU21" s="80">
        <v>1</v>
      </c>
      <c r="AV21" s="306"/>
      <c r="AX21" s="166"/>
      <c r="AY21" s="80">
        <v>1</v>
      </c>
      <c r="AZ21" s="306"/>
      <c r="BB21" s="166"/>
      <c r="BC21" s="80">
        <v>1</v>
      </c>
      <c r="BD21" s="306"/>
      <c r="BF21" s="166">
        <v>0.2</v>
      </c>
      <c r="BG21" s="80">
        <v>0</v>
      </c>
      <c r="BH21" s="306"/>
      <c r="BJ21" s="166">
        <v>0.4</v>
      </c>
      <c r="BK21" s="80">
        <v>0</v>
      </c>
      <c r="BL21" s="306"/>
      <c r="BN21" s="166"/>
      <c r="BO21" s="80">
        <v>0.34</v>
      </c>
      <c r="BP21" s="306"/>
      <c r="BR21" s="166">
        <v>1</v>
      </c>
      <c r="BS21" s="80">
        <v>0</v>
      </c>
      <c r="BT21" s="306"/>
      <c r="BV21" s="166">
        <v>0.8</v>
      </c>
      <c r="BW21" s="80">
        <v>0</v>
      </c>
      <c r="BX21" s="306"/>
      <c r="BZ21" s="166">
        <v>1</v>
      </c>
      <c r="CA21" s="80">
        <v>0</v>
      </c>
      <c r="CB21" s="306"/>
      <c r="CD21" s="166">
        <v>0.67</v>
      </c>
      <c r="CE21" s="80">
        <v>0</v>
      </c>
      <c r="CF21" s="306"/>
      <c r="CH21" s="166">
        <v>1</v>
      </c>
      <c r="CI21" s="80">
        <v>0</v>
      </c>
      <c r="CJ21" s="306"/>
      <c r="CL21" s="166"/>
      <c r="CM21" s="80">
        <v>1</v>
      </c>
      <c r="CN21" s="306"/>
      <c r="CP21" s="166"/>
      <c r="CQ21" s="80">
        <v>0.5</v>
      </c>
      <c r="CR21" s="306"/>
      <c r="CT21" s="166">
        <v>0.5</v>
      </c>
      <c r="CU21" s="80">
        <v>0</v>
      </c>
      <c r="CV21" s="306"/>
      <c r="CX21" s="166">
        <v>0.3</v>
      </c>
      <c r="CY21" s="80">
        <v>0</v>
      </c>
      <c r="CZ21" s="306"/>
      <c r="DB21" s="166">
        <v>0.99</v>
      </c>
      <c r="DC21" s="80">
        <v>0</v>
      </c>
      <c r="DD21" s="306"/>
      <c r="DF21" s="166">
        <v>1</v>
      </c>
      <c r="DG21" s="80">
        <v>0</v>
      </c>
      <c r="DH21" s="306"/>
      <c r="DJ21" s="166">
        <v>0.98</v>
      </c>
      <c r="DK21" s="80">
        <v>0</v>
      </c>
      <c r="DL21" s="306"/>
      <c r="DN21" s="166"/>
      <c r="DO21" s="80">
        <v>1</v>
      </c>
      <c r="DP21" s="306"/>
      <c r="DR21" s="166">
        <v>1</v>
      </c>
      <c r="DS21" s="80">
        <v>0</v>
      </c>
      <c r="DT21" s="306"/>
      <c r="DV21" s="166">
        <v>1</v>
      </c>
      <c r="DW21" s="80">
        <v>0</v>
      </c>
      <c r="DX21" s="306"/>
      <c r="DZ21" s="166">
        <v>1</v>
      </c>
      <c r="EA21" s="80">
        <v>0</v>
      </c>
      <c r="EB21" s="306"/>
      <c r="ED21" s="166">
        <v>1</v>
      </c>
      <c r="EE21" s="80">
        <v>0</v>
      </c>
      <c r="EF21" s="306"/>
      <c r="EH21" s="166">
        <v>1</v>
      </c>
      <c r="EI21" s="80">
        <v>0</v>
      </c>
      <c r="EJ21" s="306"/>
      <c r="EL21" s="166">
        <v>0.95</v>
      </c>
      <c r="EM21" s="80">
        <v>0</v>
      </c>
      <c r="EN21" s="306"/>
      <c r="EP21" s="166">
        <v>1</v>
      </c>
      <c r="EQ21" s="80">
        <v>0</v>
      </c>
      <c r="ER21" s="306"/>
      <c r="ET21" s="166">
        <v>0.9</v>
      </c>
      <c r="EU21" s="80">
        <v>0</v>
      </c>
      <c r="EV21" s="306"/>
    </row>
    <row r="22" spans="1:152" ht="48" customHeight="1" x14ac:dyDescent="0.25">
      <c r="A22" s="79"/>
      <c r="B22" s="75"/>
      <c r="F22" s="87"/>
      <c r="G22" s="80"/>
      <c r="H22" s="306"/>
      <c r="J22" s="87"/>
      <c r="K22" s="80"/>
      <c r="L22" s="306"/>
      <c r="N22" s="87"/>
      <c r="O22" s="80"/>
      <c r="P22" s="306"/>
      <c r="R22" s="87"/>
      <c r="S22" s="80"/>
      <c r="T22" s="306"/>
      <c r="V22" s="87"/>
      <c r="W22" s="80"/>
      <c r="X22" s="306"/>
      <c r="Z22" s="87"/>
      <c r="AA22" s="80"/>
      <c r="AB22" s="306"/>
      <c r="AD22" s="87"/>
      <c r="AE22" s="80"/>
      <c r="AF22" s="306"/>
      <c r="AH22" s="87"/>
      <c r="AI22" s="80"/>
      <c r="AJ22" s="306"/>
      <c r="AL22" s="87"/>
      <c r="AM22" s="80"/>
      <c r="AN22" s="306"/>
      <c r="AP22" s="87"/>
      <c r="AQ22" s="80"/>
      <c r="AR22" s="306"/>
      <c r="AT22" s="87"/>
      <c r="AU22" s="80"/>
      <c r="AV22" s="306"/>
      <c r="AX22" s="87"/>
      <c r="AY22" s="80"/>
      <c r="AZ22" s="306"/>
      <c r="BB22" s="87"/>
      <c r="BC22" s="80"/>
      <c r="BD22" s="306"/>
      <c r="BF22" s="87"/>
      <c r="BG22" s="80"/>
      <c r="BH22" s="306"/>
      <c r="BJ22" s="87"/>
      <c r="BK22" s="80"/>
      <c r="BL22" s="306"/>
      <c r="BN22" s="87"/>
      <c r="BO22" s="80"/>
      <c r="BP22" s="306"/>
      <c r="BR22" s="87"/>
      <c r="BS22" s="80"/>
      <c r="BT22" s="306"/>
      <c r="BV22" s="87"/>
      <c r="BW22" s="80"/>
      <c r="BX22" s="306"/>
      <c r="BZ22" s="87"/>
      <c r="CA22" s="80"/>
      <c r="CB22" s="306"/>
      <c r="CD22" s="87"/>
      <c r="CE22" s="80"/>
      <c r="CF22" s="306"/>
      <c r="CH22" s="87"/>
      <c r="CI22" s="80"/>
      <c r="CJ22" s="306"/>
      <c r="CL22" s="87"/>
      <c r="CM22" s="80"/>
      <c r="CN22" s="306"/>
      <c r="CP22" s="87"/>
      <c r="CQ22" s="80"/>
      <c r="CR22" s="306"/>
      <c r="CT22" s="87"/>
      <c r="CU22" s="80"/>
      <c r="CV22" s="306"/>
      <c r="CX22" s="87"/>
      <c r="CY22" s="80"/>
      <c r="CZ22" s="306"/>
      <c r="DB22" s="87"/>
      <c r="DC22" s="80"/>
      <c r="DD22" s="306"/>
      <c r="DF22" s="87"/>
      <c r="DG22" s="80"/>
      <c r="DH22" s="306"/>
      <c r="DJ22" s="87"/>
      <c r="DK22" s="80"/>
      <c r="DL22" s="306"/>
      <c r="DN22" s="87"/>
      <c r="DO22" s="80"/>
      <c r="DP22" s="306"/>
      <c r="DR22" s="87"/>
      <c r="DS22" s="80"/>
      <c r="DT22" s="306"/>
      <c r="DV22" s="87"/>
      <c r="DW22" s="80"/>
      <c r="DX22" s="306"/>
      <c r="DZ22" s="87"/>
      <c r="EA22" s="80"/>
      <c r="EB22" s="306"/>
      <c r="ED22" s="87"/>
      <c r="EE22" s="80"/>
      <c r="EF22" s="306"/>
      <c r="EH22" s="87"/>
      <c r="EI22" s="80"/>
      <c r="EJ22" s="306"/>
      <c r="EL22" s="87"/>
      <c r="EM22" s="80"/>
      <c r="EN22" s="306"/>
      <c r="EP22" s="87"/>
      <c r="EQ22" s="305" t="s">
        <v>313</v>
      </c>
      <c r="ER22" s="306"/>
      <c r="ET22" s="87"/>
      <c r="EU22" s="305" t="s">
        <v>313</v>
      </c>
      <c r="EV22" s="306"/>
    </row>
    <row r="23" spans="1:152" ht="54" customHeight="1" x14ac:dyDescent="0.25">
      <c r="A23" s="79"/>
      <c r="B23" s="75"/>
      <c r="F23" s="87"/>
      <c r="G23" s="80"/>
      <c r="H23" s="306"/>
      <c r="J23" s="87"/>
      <c r="K23" s="80"/>
      <c r="L23" s="306"/>
      <c r="N23" s="87"/>
      <c r="O23" s="80"/>
      <c r="P23" s="306"/>
      <c r="R23" s="87"/>
      <c r="S23" s="80"/>
      <c r="T23" s="306"/>
      <c r="V23" s="87"/>
      <c r="W23" s="80"/>
      <c r="X23" s="306"/>
      <c r="Z23" s="87"/>
      <c r="AA23" s="80"/>
      <c r="AB23" s="306"/>
      <c r="AD23" s="87"/>
      <c r="AE23" s="80"/>
      <c r="AF23" s="306"/>
      <c r="AH23" s="87"/>
      <c r="AI23" s="80"/>
      <c r="AJ23" s="306"/>
      <c r="AL23" s="87"/>
      <c r="AM23" s="80"/>
      <c r="AN23" s="306"/>
      <c r="AP23" s="87"/>
      <c r="AQ23" s="80"/>
      <c r="AR23" s="306"/>
      <c r="AT23" s="87"/>
      <c r="AU23" s="80"/>
      <c r="AV23" s="306"/>
      <c r="AX23" s="87"/>
      <c r="AY23" s="80"/>
      <c r="AZ23" s="306"/>
      <c r="BB23" s="87"/>
      <c r="BC23" s="80"/>
      <c r="BD23" s="306"/>
      <c r="BF23" s="87"/>
      <c r="BG23" s="80"/>
      <c r="BH23" s="306"/>
      <c r="BJ23" s="87"/>
      <c r="BK23" s="80"/>
      <c r="BL23" s="306"/>
      <c r="BN23" s="87"/>
      <c r="BO23" s="80"/>
      <c r="BP23" s="306"/>
      <c r="BR23" s="87"/>
      <c r="BS23" s="80"/>
      <c r="BT23" s="306"/>
      <c r="BV23" s="87"/>
      <c r="BW23" s="80"/>
      <c r="BX23" s="306"/>
      <c r="BZ23" s="87"/>
      <c r="CA23" s="80"/>
      <c r="CB23" s="306"/>
      <c r="CD23" s="87"/>
      <c r="CE23" s="80"/>
      <c r="CF23" s="306"/>
      <c r="CH23" s="87"/>
      <c r="CI23" s="80"/>
      <c r="CJ23" s="306"/>
      <c r="CL23" s="87"/>
      <c r="CM23" s="80"/>
      <c r="CN23" s="306"/>
      <c r="CP23" s="87"/>
      <c r="CQ23" s="80"/>
      <c r="CR23" s="306"/>
      <c r="CT23" s="87"/>
      <c r="CU23" s="80"/>
      <c r="CV23" s="306"/>
      <c r="CX23" s="87"/>
      <c r="CY23" s="80"/>
      <c r="CZ23" s="306"/>
      <c r="DB23" s="87"/>
      <c r="DC23" s="80"/>
      <c r="DD23" s="306"/>
      <c r="DF23" s="87"/>
      <c r="DG23" s="80"/>
      <c r="DH23" s="306"/>
      <c r="DJ23" s="87"/>
      <c r="DK23" s="80"/>
      <c r="DL23" s="306"/>
      <c r="DN23" s="87"/>
      <c r="DO23" s="80"/>
      <c r="DP23" s="306"/>
      <c r="DR23" s="87"/>
      <c r="DS23" s="80"/>
      <c r="DT23" s="306"/>
      <c r="DV23" s="87"/>
      <c r="DW23" s="80"/>
      <c r="DX23" s="306"/>
      <c r="DZ23" s="87"/>
      <c r="EA23" s="80"/>
      <c r="EB23" s="306"/>
      <c r="ED23" s="87"/>
      <c r="EE23" s="80"/>
      <c r="EF23" s="306"/>
      <c r="EH23" s="87"/>
      <c r="EI23" s="80"/>
      <c r="EJ23" s="306"/>
      <c r="EL23" s="87"/>
      <c r="EM23" s="80"/>
      <c r="EN23" s="306"/>
      <c r="EP23" s="87"/>
      <c r="EQ23" s="305"/>
      <c r="ER23" s="306"/>
      <c r="ET23" s="87"/>
      <c r="EU23" s="305"/>
      <c r="EV23" s="306"/>
    </row>
    <row r="24" spans="1:152" ht="51.75" customHeight="1" x14ac:dyDescent="0.25">
      <c r="A24" s="74"/>
      <c r="B24" s="75"/>
      <c r="F24" s="87"/>
      <c r="G24" s="80"/>
      <c r="H24" s="306"/>
      <c r="J24" s="87"/>
      <c r="K24" s="80"/>
      <c r="L24" s="306"/>
      <c r="N24" s="87"/>
      <c r="O24" s="80"/>
      <c r="P24" s="306"/>
      <c r="R24" s="87"/>
      <c r="S24" s="80"/>
      <c r="T24" s="306"/>
      <c r="V24" s="87"/>
      <c r="W24" s="80"/>
      <c r="X24" s="306"/>
      <c r="Z24" s="87"/>
      <c r="AA24" s="80"/>
      <c r="AB24" s="306"/>
      <c r="AD24" s="87"/>
      <c r="AE24" s="80"/>
      <c r="AF24" s="306"/>
      <c r="AH24" s="87"/>
      <c r="AI24" s="80"/>
      <c r="AJ24" s="306"/>
      <c r="AL24" s="87"/>
      <c r="AM24" s="80"/>
      <c r="AN24" s="306"/>
      <c r="AP24" s="87"/>
      <c r="AQ24" s="80"/>
      <c r="AR24" s="306"/>
      <c r="AT24" s="87"/>
      <c r="AU24" s="80"/>
      <c r="AV24" s="306"/>
      <c r="AX24" s="87"/>
      <c r="AY24" s="80"/>
      <c r="AZ24" s="306"/>
      <c r="BB24" s="87"/>
      <c r="BC24" s="80"/>
      <c r="BD24" s="306"/>
      <c r="BF24" s="87"/>
      <c r="BG24" s="80"/>
      <c r="BH24" s="306"/>
      <c r="BJ24" s="87"/>
      <c r="BK24" s="80"/>
      <c r="BL24" s="306"/>
      <c r="BN24" s="87"/>
      <c r="BO24" s="80"/>
      <c r="BP24" s="306"/>
      <c r="BR24" s="87"/>
      <c r="BS24" s="80"/>
      <c r="BT24" s="306"/>
      <c r="BV24" s="87"/>
      <c r="BW24" s="80"/>
      <c r="BX24" s="306"/>
      <c r="BZ24" s="87"/>
      <c r="CA24" s="80"/>
      <c r="CB24" s="306"/>
      <c r="CD24" s="87"/>
      <c r="CE24" s="80"/>
      <c r="CF24" s="306"/>
      <c r="CH24" s="87"/>
      <c r="CI24" s="80"/>
      <c r="CJ24" s="306"/>
      <c r="CL24" s="87"/>
      <c r="CM24" s="80"/>
      <c r="CN24" s="306"/>
      <c r="CP24" s="87"/>
      <c r="CQ24" s="80"/>
      <c r="CR24" s="306"/>
      <c r="CT24" s="87"/>
      <c r="CU24" s="80"/>
      <c r="CV24" s="306"/>
      <c r="CX24" s="87"/>
      <c r="CY24" s="80"/>
      <c r="CZ24" s="306"/>
      <c r="DB24" s="87"/>
      <c r="DC24" s="80"/>
      <c r="DD24" s="306"/>
      <c r="DF24" s="87"/>
      <c r="DG24" s="80"/>
      <c r="DH24" s="306"/>
      <c r="DJ24" s="87"/>
      <c r="DK24" s="80"/>
      <c r="DL24" s="306"/>
      <c r="DN24" s="87"/>
      <c r="DO24" s="80"/>
      <c r="DP24" s="306"/>
      <c r="DR24" s="87"/>
      <c r="DS24" s="80"/>
      <c r="DT24" s="306"/>
      <c r="DV24" s="87"/>
      <c r="DW24" s="80"/>
      <c r="DX24" s="306"/>
      <c r="DZ24" s="87"/>
      <c r="EA24" s="80"/>
      <c r="EB24" s="306"/>
      <c r="ED24" s="87"/>
      <c r="EE24" s="80"/>
      <c r="EF24" s="306"/>
      <c r="EH24" s="87"/>
      <c r="EI24" s="80"/>
      <c r="EJ24" s="306"/>
      <c r="EL24" s="87"/>
      <c r="EM24" s="80"/>
      <c r="EN24" s="306"/>
      <c r="EP24" s="87"/>
      <c r="EQ24" s="305"/>
      <c r="ER24" s="306"/>
      <c r="ET24" s="87"/>
      <c r="EU24" s="305"/>
      <c r="EV24" s="306"/>
    </row>
    <row r="25" spans="1:152" x14ac:dyDescent="0.25">
      <c r="A25" s="82" t="s">
        <v>114</v>
      </c>
      <c r="B25" s="83"/>
      <c r="F25" s="84" t="s">
        <v>104</v>
      </c>
      <c r="G25" s="85">
        <f>+ROUND(G19*G21*$B$79/(LOOKUP(G20,$A$48:$A$79,$B$48:$B$79)),0)</f>
        <v>0</v>
      </c>
      <c r="H25" s="88">
        <f>+ROUND(G25/$B$79,2)</f>
        <v>0</v>
      </c>
      <c r="J25" s="84" t="s">
        <v>104</v>
      </c>
      <c r="K25" s="85">
        <f>+ROUND(K19*K21*$B$79/(LOOKUP(K20,$A$48:$A$79,$B$48:$B$79)),0)</f>
        <v>0</v>
      </c>
      <c r="L25" s="88">
        <f>+ROUND(K25/$B$79,2)</f>
        <v>0</v>
      </c>
      <c r="N25" s="84" t="s">
        <v>104</v>
      </c>
      <c r="O25" s="85">
        <f>+ROUND(O19*O21*$B$79/(LOOKUP(O20,$A$48:$A$79,$B$48:$B$79)),0)</f>
        <v>0</v>
      </c>
      <c r="P25" s="88">
        <f>+ROUND(O25/$B$79,2)</f>
        <v>0</v>
      </c>
      <c r="R25" s="84" t="s">
        <v>104</v>
      </c>
      <c r="S25" s="85">
        <f>+ROUND(S19*S21*$B$79/(LOOKUP(S20,$A$48:$A$79,$B$48:$B$79)),0)</f>
        <v>0</v>
      </c>
      <c r="T25" s="88">
        <f>+ROUND(S25/$B$79,2)</f>
        <v>0</v>
      </c>
      <c r="V25" s="84" t="s">
        <v>104</v>
      </c>
      <c r="W25" s="85">
        <f>+ROUND(W19*W21*$B$79/(LOOKUP(W20,$A$48:$A$79,$B$48:$B$79)),0)</f>
        <v>0</v>
      </c>
      <c r="X25" s="88">
        <f>+ROUND(W25/$B$79,2)</f>
        <v>0</v>
      </c>
      <c r="Z25" s="84" t="s">
        <v>104</v>
      </c>
      <c r="AA25" s="85">
        <f>+ROUND(AA19*AA21*$B$79/(LOOKUP(AA20,$A$48:$A$79,$B$48:$B$79)),0)</f>
        <v>0</v>
      </c>
      <c r="AB25" s="88">
        <f>+ROUND(AA25/$B$79,2)</f>
        <v>0</v>
      </c>
      <c r="AD25" s="84" t="s">
        <v>104</v>
      </c>
      <c r="AE25" s="85">
        <f>+ROUND(AE19*AE21*$B$79/(LOOKUP(AE20,$A$48:$A$79,$B$48:$B$79)),0)</f>
        <v>397676869</v>
      </c>
      <c r="AF25" s="88">
        <f>+ROUND(AE25/$B$79,2)</f>
        <v>539.05999999999995</v>
      </c>
      <c r="AH25" s="84" t="s">
        <v>104</v>
      </c>
      <c r="AI25" s="85">
        <f>+ROUND(AI19*AI21*$B$79/(LOOKUP(AI20,$A$48:$A$79,$B$48:$B$79)),0)</f>
        <v>0</v>
      </c>
      <c r="AJ25" s="88">
        <f>+ROUND(AI25/$B$79,2)</f>
        <v>0</v>
      </c>
      <c r="AL25" s="84" t="s">
        <v>104</v>
      </c>
      <c r="AM25" s="85">
        <f>+ROUND(AM19*AM21*$B$79/(LOOKUP(AM20,$A$48:$A$79,$B$48:$B$79)),0)</f>
        <v>0</v>
      </c>
      <c r="AN25" s="88">
        <f>+ROUND(AM25/$B$79,2)</f>
        <v>0</v>
      </c>
      <c r="AP25" s="84" t="s">
        <v>104</v>
      </c>
      <c r="AQ25" s="85">
        <f>+ROUND(AQ19*AQ21*$B$79/(LOOKUP(AQ20,$A$48:$A$79,$B$48:$B$79)),0)</f>
        <v>670113928</v>
      </c>
      <c r="AR25" s="88">
        <f>+ROUND(AQ25/$B$79,2)</f>
        <v>908.36</v>
      </c>
      <c r="AT25" s="84" t="s">
        <v>104</v>
      </c>
      <c r="AU25" s="85">
        <f>+ROUND(AU19*AU21*$B$79/(LOOKUP(AU20,$A$48:$A$79,$B$48:$B$79)),0)</f>
        <v>452636160</v>
      </c>
      <c r="AV25" s="88">
        <f>+ROUND(AU25/$B$79,2)</f>
        <v>613.55999999999995</v>
      </c>
      <c r="AX25" s="84" t="s">
        <v>104</v>
      </c>
      <c r="AY25" s="85">
        <f>+ROUND(AY19*AY21*$B$79/(LOOKUP(AY20,$A$48:$A$79,$B$48:$B$79)),0)</f>
        <v>499932763</v>
      </c>
      <c r="AZ25" s="88">
        <f>+ROUND(AY25/$B$79,2)</f>
        <v>677.68</v>
      </c>
      <c r="BB25" s="84" t="s">
        <v>104</v>
      </c>
      <c r="BC25" s="85">
        <f>+ROUND(BC19*BC21*$B$79/(LOOKUP(BC20,$A$48:$A$79,$B$48:$B$79)),0)</f>
        <v>1502471429</v>
      </c>
      <c r="BD25" s="88">
        <f>+ROUND(BC25/$B$79,2)</f>
        <v>2036.65</v>
      </c>
      <c r="BF25" s="84" t="s">
        <v>104</v>
      </c>
      <c r="BG25" s="85">
        <f>+ROUND(BG19*BG21*$B$79/(LOOKUP(BG20,$A$48:$A$79,$B$48:$B$79)),0)</f>
        <v>0</v>
      </c>
      <c r="BH25" s="88">
        <f>+ROUND(BG25/$B$79,2)</f>
        <v>0</v>
      </c>
      <c r="BJ25" s="84" t="s">
        <v>104</v>
      </c>
      <c r="BK25" s="85">
        <f>+ROUND(BK19*BK21*$B$79/(LOOKUP(BK20,$A$48:$A$79,$B$48:$B$79)),0)</f>
        <v>0</v>
      </c>
      <c r="BL25" s="88">
        <f>+ROUND(BK25/$B$79,2)</f>
        <v>0</v>
      </c>
      <c r="BN25" s="84" t="s">
        <v>104</v>
      </c>
      <c r="BO25" s="85">
        <f>+ROUND(BO19*BO21*$B$79/(LOOKUP(BO20,$A$48:$A$79,$B$48:$B$79)),0)</f>
        <v>1914097388</v>
      </c>
      <c r="BP25" s="88">
        <f>+ROUND(BO25/$B$79,2)</f>
        <v>2594.62</v>
      </c>
      <c r="BR25" s="84" t="s">
        <v>104</v>
      </c>
      <c r="BS25" s="85">
        <f>+ROUND(BS19*BS21*$B$79/(LOOKUP(BS20,$A$48:$A$79,$B$48:$B$79)),0)</f>
        <v>0</v>
      </c>
      <c r="BT25" s="88">
        <f>+ROUND(BS25/$B$79,2)</f>
        <v>0</v>
      </c>
      <c r="BV25" s="84" t="s">
        <v>104</v>
      </c>
      <c r="BW25" s="85">
        <f>+ROUND(BW19*BW21*$B$79/(LOOKUP(BW20,$A$48:$A$79,$B$48:$B$79)),0)</f>
        <v>0</v>
      </c>
      <c r="BX25" s="88">
        <f>+ROUND(BW25/$B$79,2)</f>
        <v>0</v>
      </c>
      <c r="BZ25" s="84" t="s">
        <v>104</v>
      </c>
      <c r="CA25" s="85">
        <f>+ROUND(CA19*CA21*$B$79/(LOOKUP(CA20,$A$48:$A$79,$B$48:$B$79)),0)</f>
        <v>0</v>
      </c>
      <c r="CB25" s="88">
        <f>+ROUND(CA25/$B$79,2)</f>
        <v>0</v>
      </c>
      <c r="CD25" s="84" t="s">
        <v>104</v>
      </c>
      <c r="CE25" s="85">
        <f>+ROUND(CE19*CE21*$B$79/(LOOKUP(CE20,$A$48:$A$79,$B$48:$B$79)),0)</f>
        <v>0</v>
      </c>
      <c r="CF25" s="88">
        <f>+ROUND(CE25/$B$79,2)</f>
        <v>0</v>
      </c>
      <c r="CH25" s="84" t="s">
        <v>104</v>
      </c>
      <c r="CI25" s="85">
        <f>+ROUND(CI19*CI21*$B$79/(LOOKUP(CI20,$A$48:$A$79,$B$48:$B$79)),0)</f>
        <v>0</v>
      </c>
      <c r="CJ25" s="88">
        <f>+ROUND(CI25/$B$79,2)</f>
        <v>0</v>
      </c>
      <c r="CL25" s="84" t="s">
        <v>104</v>
      </c>
      <c r="CM25" s="85">
        <f>+ROUND(CM19*CM21*$B$79/(LOOKUP(CM20,$A$48:$A$79,$B$48:$B$79)),0)</f>
        <v>1274238455</v>
      </c>
      <c r="CN25" s="88">
        <f>+ROUND(CM25/$B$79,2)</f>
        <v>1727.27</v>
      </c>
      <c r="CP25" s="84" t="s">
        <v>104</v>
      </c>
      <c r="CQ25" s="85">
        <f>+ROUND(CQ19*CQ21*$B$79/(LOOKUP(CQ20,$A$48:$A$79,$B$48:$B$79)),0)</f>
        <v>1599544276</v>
      </c>
      <c r="CR25" s="88">
        <f>+ROUND(CQ25/$B$79,2)</f>
        <v>2168.2399999999998</v>
      </c>
      <c r="CT25" s="84" t="s">
        <v>104</v>
      </c>
      <c r="CU25" s="85">
        <f>+ROUND(CU19*CU21*$B$79/(LOOKUP(CU20,$A$48:$A$79,$B$48:$B$79)),0)</f>
        <v>0</v>
      </c>
      <c r="CV25" s="88">
        <f>+ROUND(CU25/$B$79,2)</f>
        <v>0</v>
      </c>
      <c r="CX25" s="84" t="s">
        <v>104</v>
      </c>
      <c r="CY25" s="85">
        <f>+ROUND(CY19*CY21*$B$79/(LOOKUP(CY20,$A$48:$A$79,$B$48:$B$79)),0)</f>
        <v>0</v>
      </c>
      <c r="CZ25" s="88">
        <f>+ROUND(CY25/$B$79,2)</f>
        <v>0</v>
      </c>
      <c r="DB25" s="84" t="s">
        <v>104</v>
      </c>
      <c r="DC25" s="85">
        <f>+ROUND(DC19*DC21*$B$79/(LOOKUP(DC20,$A$48:$A$79,$B$48:$B$79)),0)</f>
        <v>0</v>
      </c>
      <c r="DD25" s="88">
        <f>+ROUND(DC25/$B$79,2)</f>
        <v>0</v>
      </c>
      <c r="DF25" s="84" t="s">
        <v>104</v>
      </c>
      <c r="DG25" s="85">
        <f>+ROUND(DG19*DG21*$B$79/(LOOKUP(DG20,$A$48:$A$79,$B$48:$B$79)),0)</f>
        <v>0</v>
      </c>
      <c r="DH25" s="88">
        <f>+ROUND(DG25/$B$79,2)</f>
        <v>0</v>
      </c>
      <c r="DJ25" s="84" t="s">
        <v>104</v>
      </c>
      <c r="DK25" s="85">
        <f>+ROUND(DK19*DK21*$B$79/(LOOKUP(DK20,$A$48:$A$79,$B$48:$B$79)),0)</f>
        <v>0</v>
      </c>
      <c r="DL25" s="88">
        <f>+ROUND(DK25/$B$79,2)</f>
        <v>0</v>
      </c>
      <c r="DN25" s="84" t="s">
        <v>104</v>
      </c>
      <c r="DO25" s="85">
        <f>+ROUND(DO19*DO21*$B$79/(LOOKUP(DO20,$A$48:$A$79,$B$48:$B$79)),0)</f>
        <v>420479919</v>
      </c>
      <c r="DP25" s="88">
        <f>+ROUND(DO25/$B$79,2)</f>
        <v>569.97</v>
      </c>
      <c r="DR25" s="84" t="s">
        <v>104</v>
      </c>
      <c r="DS25" s="85">
        <f>+ROUND(DS19*DS21*$B$79/(LOOKUP(DS20,$A$48:$A$79,$B$48:$B$79)),0)</f>
        <v>0</v>
      </c>
      <c r="DT25" s="88">
        <f>+ROUND(DS25/$B$79,2)</f>
        <v>0</v>
      </c>
      <c r="DV25" s="84" t="s">
        <v>104</v>
      </c>
      <c r="DW25" s="85">
        <f>+ROUND(DW19*DW21*$B$79/(LOOKUP(DW20,$A$48:$A$79,$B$48:$B$79)),0)</f>
        <v>0</v>
      </c>
      <c r="DX25" s="88">
        <f>+ROUND(DW25/$B$79,2)</f>
        <v>0</v>
      </c>
      <c r="DZ25" s="84" t="s">
        <v>104</v>
      </c>
      <c r="EA25" s="85">
        <f>+ROUND(EA19*EA21*$B$79/(LOOKUP(EA20,$A$48:$A$79,$B$48:$B$79)),0)</f>
        <v>0</v>
      </c>
      <c r="EB25" s="88">
        <f>+ROUND(EA25/$B$79,2)</f>
        <v>0</v>
      </c>
      <c r="ED25" s="84" t="s">
        <v>104</v>
      </c>
      <c r="EE25" s="85">
        <f>+ROUND(EE19*EE21*$B$79/(LOOKUP(EE20,$A$48:$A$79,$B$48:$B$79)),0)</f>
        <v>0</v>
      </c>
      <c r="EF25" s="88">
        <f>+ROUND(EE25/$B$79,2)</f>
        <v>0</v>
      </c>
      <c r="EH25" s="84" t="s">
        <v>104</v>
      </c>
      <c r="EI25" s="85">
        <f>+ROUND(EI19*EI21*$B$79/(LOOKUP(EI20,$A$48:$A$79,$B$48:$B$79)),0)</f>
        <v>0</v>
      </c>
      <c r="EJ25" s="88">
        <f>+ROUND(EI25/$B$79,2)</f>
        <v>0</v>
      </c>
      <c r="EL25" s="84" t="s">
        <v>104</v>
      </c>
      <c r="EM25" s="85">
        <f>+ROUND(EM19*EM21*$B$79/(LOOKUP(EM20,$A$48:$A$79,$B$48:$B$79)),0)</f>
        <v>0</v>
      </c>
      <c r="EN25" s="88">
        <f>+ROUND(EM25/$B$79,2)</f>
        <v>0</v>
      </c>
      <c r="EP25" s="84" t="s">
        <v>104</v>
      </c>
      <c r="EQ25" s="85">
        <f>+ROUND(EQ19*EQ21*$B$79/(LOOKUP(EQ20,$A$48:$A$79,$B$48:$B$79)),0)</f>
        <v>0</v>
      </c>
      <c r="ER25" s="88">
        <f>+ROUND(EQ25/$B$79,2)</f>
        <v>0</v>
      </c>
      <c r="ET25" s="84" t="s">
        <v>104</v>
      </c>
      <c r="EU25" s="85">
        <f>+ROUND(EU19*EU21*$B$79/(LOOKUP(EU20,$A$48:$A$79,$B$48:$B$79)),0)</f>
        <v>0</v>
      </c>
      <c r="EV25" s="88">
        <f>+ROUND(EU25/$B$79,2)</f>
        <v>0</v>
      </c>
    </row>
    <row r="27" spans="1:152" x14ac:dyDescent="0.25">
      <c r="A27" s="72" t="s">
        <v>112</v>
      </c>
      <c r="B27" s="73"/>
      <c r="F27" s="89"/>
      <c r="G27" s="90" t="s">
        <v>112</v>
      </c>
      <c r="H27" s="91"/>
      <c r="J27" s="89"/>
      <c r="K27" s="90" t="s">
        <v>112</v>
      </c>
      <c r="L27" s="91"/>
      <c r="N27" s="89"/>
      <c r="O27" s="90" t="s">
        <v>112</v>
      </c>
      <c r="P27" s="91"/>
      <c r="R27" s="89"/>
      <c r="S27" s="90" t="s">
        <v>112</v>
      </c>
      <c r="T27" s="91"/>
      <c r="V27" s="89"/>
      <c r="W27" s="90" t="s">
        <v>112</v>
      </c>
      <c r="X27" s="91"/>
      <c r="Z27" s="89"/>
      <c r="AA27" s="90" t="s">
        <v>112</v>
      </c>
      <c r="AB27" s="91"/>
      <c r="AD27" s="89"/>
      <c r="AE27" s="90" t="s">
        <v>112</v>
      </c>
      <c r="AF27" s="91"/>
      <c r="AH27" s="89"/>
      <c r="AI27" s="90" t="s">
        <v>112</v>
      </c>
      <c r="AJ27" s="91"/>
      <c r="AL27" s="89"/>
      <c r="AM27" s="90" t="s">
        <v>112</v>
      </c>
      <c r="AN27" s="91"/>
      <c r="AP27" s="89"/>
      <c r="AQ27" s="90" t="s">
        <v>112</v>
      </c>
      <c r="AR27" s="91"/>
      <c r="AT27" s="89"/>
      <c r="AU27" s="90" t="s">
        <v>112</v>
      </c>
      <c r="AV27" s="91"/>
      <c r="AX27" s="89"/>
      <c r="AY27" s="90" t="s">
        <v>112</v>
      </c>
      <c r="AZ27" s="91"/>
      <c r="BB27" s="89"/>
      <c r="BC27" s="90" t="s">
        <v>112</v>
      </c>
      <c r="BD27" s="91"/>
      <c r="BF27" s="89"/>
      <c r="BG27" s="90" t="s">
        <v>112</v>
      </c>
      <c r="BH27" s="91"/>
      <c r="BJ27" s="89"/>
      <c r="BK27" s="90" t="s">
        <v>112</v>
      </c>
      <c r="BL27" s="91"/>
      <c r="BN27" s="89"/>
      <c r="BO27" s="90" t="s">
        <v>112</v>
      </c>
      <c r="BP27" s="91"/>
      <c r="BR27" s="89"/>
      <c r="BS27" s="90" t="s">
        <v>112</v>
      </c>
      <c r="BT27" s="91"/>
      <c r="BV27" s="89"/>
      <c r="BW27" s="90" t="s">
        <v>112</v>
      </c>
      <c r="BX27" s="91"/>
      <c r="BZ27" s="89"/>
      <c r="CA27" s="90" t="s">
        <v>112</v>
      </c>
      <c r="CB27" s="91"/>
      <c r="CD27" s="89"/>
      <c r="CE27" s="90" t="s">
        <v>112</v>
      </c>
      <c r="CF27" s="91"/>
      <c r="CH27" s="89"/>
      <c r="CI27" s="90" t="s">
        <v>112</v>
      </c>
      <c r="CJ27" s="91"/>
      <c r="CL27" s="89"/>
      <c r="CM27" s="90" t="s">
        <v>112</v>
      </c>
      <c r="CN27" s="91"/>
      <c r="CP27" s="89"/>
      <c r="CQ27" s="90" t="s">
        <v>112</v>
      </c>
      <c r="CR27" s="91"/>
      <c r="CT27" s="89"/>
      <c r="CU27" s="90" t="s">
        <v>107</v>
      </c>
      <c r="CV27" s="91"/>
      <c r="CX27" s="89"/>
      <c r="CY27" s="90" t="s">
        <v>112</v>
      </c>
      <c r="CZ27" s="91"/>
      <c r="DB27" s="89"/>
      <c r="DC27" s="90" t="s">
        <v>107</v>
      </c>
      <c r="DD27" s="91"/>
      <c r="DF27" s="89"/>
      <c r="DG27" s="90" t="s">
        <v>112</v>
      </c>
      <c r="DH27" s="91"/>
      <c r="DJ27" s="89"/>
      <c r="DK27" s="90" t="s">
        <v>112</v>
      </c>
      <c r="DL27" s="91"/>
      <c r="DN27" s="89"/>
      <c r="DO27" s="90" t="s">
        <v>112</v>
      </c>
      <c r="DP27" s="91"/>
      <c r="DR27" s="89"/>
      <c r="DS27" s="90" t="s">
        <v>112</v>
      </c>
      <c r="DT27" s="91"/>
      <c r="DV27" s="89"/>
      <c r="DW27" s="90" t="s">
        <v>112</v>
      </c>
      <c r="DX27" s="91"/>
      <c r="DZ27" s="89"/>
      <c r="EA27" s="90" t="s">
        <v>112</v>
      </c>
      <c r="EB27" s="91"/>
      <c r="ED27" s="89"/>
      <c r="EE27" s="90" t="s">
        <v>112</v>
      </c>
      <c r="EF27" s="91"/>
      <c r="EH27" s="89"/>
      <c r="EI27" s="90" t="s">
        <v>107</v>
      </c>
      <c r="EJ27" s="91"/>
      <c r="EL27" s="89"/>
      <c r="EM27" s="90" t="s">
        <v>112</v>
      </c>
      <c r="EN27" s="91"/>
      <c r="EP27" s="89"/>
      <c r="EQ27" s="90" t="s">
        <v>112</v>
      </c>
      <c r="ER27" s="91"/>
      <c r="ET27" s="89"/>
      <c r="EU27" s="90" t="s">
        <v>112</v>
      </c>
      <c r="EV27" s="91"/>
    </row>
    <row r="28" spans="1:152" x14ac:dyDescent="0.25">
      <c r="A28" s="74"/>
      <c r="B28" s="75"/>
      <c r="F28" s="87"/>
      <c r="G28" s="86"/>
      <c r="H28" s="81"/>
      <c r="J28" s="87"/>
      <c r="K28" s="86"/>
      <c r="L28" s="81"/>
      <c r="N28" s="87"/>
      <c r="O28" s="86"/>
      <c r="P28" s="81"/>
      <c r="R28" s="87"/>
      <c r="S28" s="86"/>
      <c r="T28" s="81"/>
      <c r="V28" s="87"/>
      <c r="W28" s="86"/>
      <c r="X28" s="81"/>
      <c r="Z28" s="87"/>
      <c r="AA28" s="86"/>
      <c r="AB28" s="81"/>
      <c r="AD28" s="87"/>
      <c r="AE28" s="86"/>
      <c r="AF28" s="81"/>
      <c r="AH28" s="87"/>
      <c r="AI28" s="86"/>
      <c r="AJ28" s="81"/>
      <c r="AL28" s="87"/>
      <c r="AM28" s="86"/>
      <c r="AN28" s="81"/>
      <c r="AP28" s="87"/>
      <c r="AQ28" s="86"/>
      <c r="AR28" s="81"/>
      <c r="AT28" s="87"/>
      <c r="AU28" s="86"/>
      <c r="AV28" s="81"/>
      <c r="AX28" s="87"/>
      <c r="AY28" s="86"/>
      <c r="AZ28" s="81"/>
      <c r="BB28" s="87"/>
      <c r="BC28" s="86"/>
      <c r="BD28" s="81"/>
      <c r="BF28" s="87"/>
      <c r="BG28" s="86"/>
      <c r="BH28" s="81"/>
      <c r="BJ28" s="87"/>
      <c r="BK28" s="86"/>
      <c r="BL28" s="81"/>
      <c r="BN28" s="87"/>
      <c r="BO28" s="86"/>
      <c r="BP28" s="81"/>
      <c r="BR28" s="87"/>
      <c r="BS28" s="86"/>
      <c r="BT28" s="81"/>
      <c r="BV28" s="87"/>
      <c r="BW28" s="86"/>
      <c r="BX28" s="81"/>
      <c r="BZ28" s="87"/>
      <c r="CA28" s="86"/>
      <c r="CB28" s="81"/>
      <c r="CD28" s="87"/>
      <c r="CE28" s="86"/>
      <c r="CF28" s="81"/>
      <c r="CH28" s="87"/>
      <c r="CI28" s="86"/>
      <c r="CJ28" s="81"/>
      <c r="CL28" s="87"/>
      <c r="CM28" s="86"/>
      <c r="CN28" s="81"/>
      <c r="CP28" s="87"/>
      <c r="CQ28" s="86"/>
      <c r="CR28" s="81"/>
      <c r="CT28" s="87"/>
      <c r="CU28" s="86"/>
      <c r="CV28" s="81"/>
      <c r="CX28" s="87"/>
      <c r="CY28" s="86"/>
      <c r="CZ28" s="81"/>
      <c r="DB28" s="87"/>
      <c r="DC28" s="86"/>
      <c r="DD28" s="81"/>
      <c r="DF28" s="87"/>
      <c r="DG28" s="86"/>
      <c r="DH28" s="81"/>
      <c r="DJ28" s="87"/>
      <c r="DK28" s="86"/>
      <c r="DL28" s="81"/>
      <c r="DN28" s="87"/>
      <c r="DO28" s="86"/>
      <c r="DP28" s="81"/>
      <c r="DR28" s="87"/>
      <c r="DS28" s="86"/>
      <c r="DT28" s="81"/>
      <c r="DV28" s="87"/>
      <c r="DW28" s="86"/>
      <c r="DX28" s="81"/>
      <c r="DZ28" s="87"/>
      <c r="EA28" s="86"/>
      <c r="EB28" s="81"/>
      <c r="ED28" s="87"/>
      <c r="EE28" s="86"/>
      <c r="EF28" s="81"/>
      <c r="EH28" s="87"/>
      <c r="EI28" s="86"/>
      <c r="EJ28" s="81"/>
      <c r="EL28" s="87"/>
      <c r="EM28" s="86"/>
      <c r="EN28" s="81"/>
      <c r="EP28" s="87"/>
      <c r="EQ28" s="86"/>
      <c r="ER28" s="81"/>
      <c r="ET28" s="87"/>
      <c r="EU28" s="86"/>
      <c r="EV28" s="81"/>
    </row>
    <row r="29" spans="1:152" x14ac:dyDescent="0.25">
      <c r="A29" s="74" t="s">
        <v>108</v>
      </c>
      <c r="B29" s="75"/>
      <c r="F29" s="76" t="s">
        <v>109</v>
      </c>
      <c r="G29" s="77">
        <v>329917252</v>
      </c>
      <c r="H29" s="78" t="s">
        <v>97</v>
      </c>
      <c r="J29" s="76" t="s">
        <v>109</v>
      </c>
      <c r="K29" s="77">
        <v>626698680</v>
      </c>
      <c r="L29" s="78" t="s">
        <v>97</v>
      </c>
      <c r="N29" s="76" t="s">
        <v>109</v>
      </c>
      <c r="O29" s="77">
        <v>648170415</v>
      </c>
      <c r="P29" s="78" t="s">
        <v>97</v>
      </c>
      <c r="R29" s="76" t="s">
        <v>109</v>
      </c>
      <c r="S29" s="77">
        <v>93164397</v>
      </c>
      <c r="T29" s="78" t="s">
        <v>97</v>
      </c>
      <c r="V29" s="76" t="s">
        <v>109</v>
      </c>
      <c r="W29" s="77">
        <v>2489228968</v>
      </c>
      <c r="X29" s="78" t="s">
        <v>97</v>
      </c>
      <c r="Z29" s="76" t="s">
        <v>109</v>
      </c>
      <c r="AA29" s="77">
        <v>0</v>
      </c>
      <c r="AB29" s="78"/>
      <c r="AD29" s="76" t="s">
        <v>109</v>
      </c>
      <c r="AE29" s="77">
        <v>206223714</v>
      </c>
      <c r="AF29" s="78" t="s">
        <v>97</v>
      </c>
      <c r="AH29" s="76" t="s">
        <v>109</v>
      </c>
      <c r="AI29" s="77">
        <v>875120466</v>
      </c>
      <c r="AJ29" s="78" t="s">
        <v>97</v>
      </c>
      <c r="AL29" s="76" t="s">
        <v>109</v>
      </c>
      <c r="AM29" s="77">
        <v>191283844</v>
      </c>
      <c r="AN29" s="78" t="s">
        <v>97</v>
      </c>
      <c r="AP29" s="76" t="s">
        <v>109</v>
      </c>
      <c r="AQ29" s="77">
        <v>0</v>
      </c>
      <c r="AR29" s="78"/>
      <c r="AT29" s="76" t="s">
        <v>109</v>
      </c>
      <c r="AU29" s="77">
        <v>149699795</v>
      </c>
      <c r="AV29" s="78" t="s">
        <v>97</v>
      </c>
      <c r="AX29" s="76" t="s">
        <v>109</v>
      </c>
      <c r="AY29" s="77">
        <f>437253984+46892756.66</f>
        <v>484146740.65999997</v>
      </c>
      <c r="AZ29" s="78" t="s">
        <v>97</v>
      </c>
      <c r="BB29" s="76" t="s">
        <v>109</v>
      </c>
      <c r="BC29" s="77">
        <v>1417163512.9100001</v>
      </c>
      <c r="BD29" s="78" t="s">
        <v>97</v>
      </c>
      <c r="BF29" s="76" t="s">
        <v>109</v>
      </c>
      <c r="BG29" s="77">
        <v>1187183688</v>
      </c>
      <c r="BH29" s="78" t="s">
        <v>97</v>
      </c>
      <c r="BJ29" s="76" t="s">
        <v>109</v>
      </c>
      <c r="BK29" s="77">
        <v>534513761.30000001</v>
      </c>
      <c r="BL29" s="78" t="s">
        <v>97</v>
      </c>
      <c r="BN29" s="76" t="s">
        <v>109</v>
      </c>
      <c r="BO29" s="77">
        <v>1450611167</v>
      </c>
      <c r="BP29" s="78" t="s">
        <v>97</v>
      </c>
      <c r="BR29" s="76" t="s">
        <v>109</v>
      </c>
      <c r="BS29" s="77">
        <v>254539532</v>
      </c>
      <c r="BT29" s="78" t="s">
        <v>97</v>
      </c>
      <c r="BV29" s="76" t="s">
        <v>109</v>
      </c>
      <c r="BW29" s="77">
        <v>80779733</v>
      </c>
      <c r="BX29" s="78"/>
      <c r="BZ29" s="76" t="s">
        <v>109</v>
      </c>
      <c r="CA29" s="77">
        <v>0</v>
      </c>
      <c r="CB29" s="78"/>
      <c r="CD29" s="76" t="s">
        <v>109</v>
      </c>
      <c r="CE29" s="77">
        <v>0</v>
      </c>
      <c r="CF29" s="78" t="s">
        <v>285</v>
      </c>
      <c r="CH29" s="76" t="s">
        <v>109</v>
      </c>
      <c r="CI29" s="77">
        <v>309495089</v>
      </c>
      <c r="CJ29" s="78" t="s">
        <v>97</v>
      </c>
      <c r="CL29" s="76" t="s">
        <v>109</v>
      </c>
      <c r="CM29" s="77">
        <v>81272329</v>
      </c>
      <c r="CN29" s="78" t="s">
        <v>97</v>
      </c>
      <c r="CP29" s="76" t="s">
        <v>109</v>
      </c>
      <c r="CQ29" s="77">
        <v>393235449</v>
      </c>
      <c r="CR29" s="78" t="s">
        <v>97</v>
      </c>
      <c r="CT29" s="76" t="s">
        <v>109</v>
      </c>
      <c r="CU29" s="77">
        <v>1930337904</v>
      </c>
      <c r="CV29" s="78" t="s">
        <v>97</v>
      </c>
      <c r="CX29" s="76" t="s">
        <v>109</v>
      </c>
      <c r="CY29" s="77">
        <v>1650191673</v>
      </c>
      <c r="CZ29" s="78" t="s">
        <v>97</v>
      </c>
      <c r="DB29" s="76" t="s">
        <v>109</v>
      </c>
      <c r="DC29" s="77">
        <v>3326572293</v>
      </c>
      <c r="DD29" s="78" t="s">
        <v>97</v>
      </c>
      <c r="DF29" s="76" t="s">
        <v>109</v>
      </c>
      <c r="DG29" s="77">
        <v>186686591</v>
      </c>
      <c r="DH29" s="78" t="s">
        <v>97</v>
      </c>
      <c r="DJ29" s="76" t="s">
        <v>109</v>
      </c>
      <c r="DK29" s="77">
        <v>123078185</v>
      </c>
      <c r="DL29" s="78" t="s">
        <v>97</v>
      </c>
      <c r="DN29" s="76" t="s">
        <v>109</v>
      </c>
      <c r="DO29" s="77">
        <v>654113841</v>
      </c>
      <c r="DP29" s="78" t="s">
        <v>97</v>
      </c>
      <c r="DR29" s="76" t="s">
        <v>109</v>
      </c>
      <c r="DS29" s="77">
        <v>584430830.28999996</v>
      </c>
      <c r="DT29" s="78" t="s">
        <v>97</v>
      </c>
      <c r="DV29" s="76" t="s">
        <v>109</v>
      </c>
      <c r="DW29" s="77">
        <v>1564020647</v>
      </c>
      <c r="DX29" s="78" t="s">
        <v>97</v>
      </c>
      <c r="DZ29" s="76" t="s">
        <v>109</v>
      </c>
      <c r="EA29" s="77">
        <v>1036010743</v>
      </c>
      <c r="EB29" s="78" t="s">
        <v>97</v>
      </c>
      <c r="ED29" s="76" t="s">
        <v>109</v>
      </c>
      <c r="EE29" s="77">
        <v>70689623</v>
      </c>
      <c r="EF29" s="78" t="s">
        <v>97</v>
      </c>
      <c r="EH29" s="76" t="s">
        <v>109</v>
      </c>
      <c r="EI29" s="77">
        <v>94666860</v>
      </c>
      <c r="EJ29" s="78" t="s">
        <v>308</v>
      </c>
      <c r="EL29" s="76" t="s">
        <v>109</v>
      </c>
      <c r="EM29" s="77">
        <v>783068390</v>
      </c>
      <c r="EN29" s="78" t="s">
        <v>97</v>
      </c>
      <c r="EP29" s="76" t="s">
        <v>109</v>
      </c>
      <c r="EQ29" s="77">
        <v>166013974</v>
      </c>
      <c r="ER29" s="78" t="s">
        <v>308</v>
      </c>
      <c r="ET29" s="76" t="s">
        <v>109</v>
      </c>
      <c r="EU29" s="77">
        <v>111000000</v>
      </c>
      <c r="EV29" s="78" t="s">
        <v>308</v>
      </c>
    </row>
    <row r="30" spans="1:152" ht="15" customHeight="1" x14ac:dyDescent="0.25">
      <c r="A30" s="74" t="s">
        <v>110</v>
      </c>
      <c r="B30" s="75"/>
      <c r="F30" s="87"/>
      <c r="G30" s="86">
        <v>2011</v>
      </c>
      <c r="H30" s="306" t="s">
        <v>217</v>
      </c>
      <c r="J30" s="87"/>
      <c r="K30" s="86">
        <v>2011</v>
      </c>
      <c r="L30" s="306" t="s">
        <v>217</v>
      </c>
      <c r="N30" s="87"/>
      <c r="O30" s="86">
        <v>2007</v>
      </c>
      <c r="P30" s="306" t="s">
        <v>217</v>
      </c>
      <c r="R30" s="87"/>
      <c r="S30" s="86">
        <v>2015</v>
      </c>
      <c r="T30" s="306" t="s">
        <v>217</v>
      </c>
      <c r="V30" s="87"/>
      <c r="W30" s="86">
        <v>2015</v>
      </c>
      <c r="X30" s="306" t="s">
        <v>217</v>
      </c>
      <c r="Z30" s="87"/>
      <c r="AA30" s="86">
        <v>2000</v>
      </c>
      <c r="AB30" s="81"/>
      <c r="AD30" s="87"/>
      <c r="AE30" s="86">
        <v>2013</v>
      </c>
      <c r="AF30" s="81"/>
      <c r="AH30" s="87"/>
      <c r="AI30" s="86">
        <v>2016</v>
      </c>
      <c r="AJ30" s="306" t="s">
        <v>217</v>
      </c>
      <c r="AL30" s="87"/>
      <c r="AM30" s="86">
        <v>2011</v>
      </c>
      <c r="AN30" s="306" t="s">
        <v>217</v>
      </c>
      <c r="AP30" s="87"/>
      <c r="AQ30" s="86">
        <v>2000</v>
      </c>
      <c r="AR30" s="306"/>
      <c r="AT30" s="87"/>
      <c r="AU30" s="86">
        <v>2000</v>
      </c>
      <c r="AV30" s="306" t="s">
        <v>224</v>
      </c>
      <c r="AX30" s="87"/>
      <c r="AY30" s="86">
        <v>2000</v>
      </c>
      <c r="AZ30" s="306" t="s">
        <v>231</v>
      </c>
      <c r="BB30" s="87"/>
      <c r="BC30" s="86">
        <v>2015</v>
      </c>
      <c r="BD30" s="306"/>
      <c r="BF30" s="87"/>
      <c r="BG30" s="86">
        <v>2015</v>
      </c>
      <c r="BH30" s="306" t="s">
        <v>217</v>
      </c>
      <c r="BJ30" s="87"/>
      <c r="BK30" s="86">
        <v>2016</v>
      </c>
      <c r="BL30" s="306" t="s">
        <v>217</v>
      </c>
      <c r="BN30" s="87"/>
      <c r="BO30" s="86">
        <v>2012</v>
      </c>
      <c r="BP30" s="306"/>
      <c r="BR30" s="87"/>
      <c r="BS30" s="86">
        <v>2016</v>
      </c>
      <c r="BT30" s="306" t="s">
        <v>217</v>
      </c>
      <c r="BV30" s="87"/>
      <c r="BW30" s="86">
        <v>2003</v>
      </c>
      <c r="BX30" s="306" t="s">
        <v>248</v>
      </c>
      <c r="BZ30" s="87"/>
      <c r="CA30" s="86">
        <v>2000</v>
      </c>
      <c r="CB30" s="306"/>
      <c r="CD30" s="87"/>
      <c r="CE30" s="86">
        <v>2000</v>
      </c>
      <c r="CF30" s="306" t="s">
        <v>239</v>
      </c>
      <c r="CH30" s="87"/>
      <c r="CI30" s="86">
        <v>2004</v>
      </c>
      <c r="CJ30" s="306" t="s">
        <v>217</v>
      </c>
      <c r="CL30" s="87"/>
      <c r="CM30" s="86">
        <v>2009</v>
      </c>
      <c r="CN30" s="306"/>
      <c r="CP30" s="87"/>
      <c r="CQ30" s="86">
        <v>2012</v>
      </c>
      <c r="CR30" s="306"/>
      <c r="CT30" s="87"/>
      <c r="CU30" s="86">
        <v>2015</v>
      </c>
      <c r="CV30" s="306" t="s">
        <v>217</v>
      </c>
      <c r="CX30" s="87"/>
      <c r="CY30" s="86">
        <v>2016</v>
      </c>
      <c r="CZ30" s="306" t="s">
        <v>267</v>
      </c>
      <c r="DB30" s="87"/>
      <c r="DC30" s="86">
        <v>2016</v>
      </c>
      <c r="DD30" s="306" t="s">
        <v>217</v>
      </c>
      <c r="DF30" s="87"/>
      <c r="DG30" s="86">
        <v>2013</v>
      </c>
      <c r="DH30" s="306" t="s">
        <v>217</v>
      </c>
      <c r="DJ30" s="87"/>
      <c r="DK30" s="86">
        <v>2009</v>
      </c>
      <c r="DL30" s="306" t="s">
        <v>210</v>
      </c>
      <c r="DN30" s="87"/>
      <c r="DO30" s="86">
        <v>2011</v>
      </c>
      <c r="DP30" s="306" t="s">
        <v>217</v>
      </c>
      <c r="DR30" s="87"/>
      <c r="DS30" s="86">
        <v>2011</v>
      </c>
      <c r="DT30" s="306" t="s">
        <v>217</v>
      </c>
      <c r="DV30" s="87"/>
      <c r="DW30" s="86">
        <v>2015</v>
      </c>
      <c r="DX30" s="306" t="s">
        <v>217</v>
      </c>
      <c r="DZ30" s="87"/>
      <c r="EA30" s="86">
        <v>2013</v>
      </c>
      <c r="EB30" s="306" t="s">
        <v>217</v>
      </c>
      <c r="ED30" s="87"/>
      <c r="EE30" s="86">
        <v>2003</v>
      </c>
      <c r="EF30" s="306" t="s">
        <v>217</v>
      </c>
      <c r="EH30" s="87"/>
      <c r="EI30" s="86">
        <v>2011</v>
      </c>
      <c r="EJ30" s="306" t="s">
        <v>277</v>
      </c>
      <c r="EL30" s="87"/>
      <c r="EM30" s="86">
        <v>2016</v>
      </c>
      <c r="EN30" s="306" t="s">
        <v>282</v>
      </c>
      <c r="EP30" s="87"/>
      <c r="EQ30" s="86">
        <v>2015</v>
      </c>
      <c r="ER30" s="306"/>
      <c r="ET30" s="87"/>
      <c r="EU30" s="86">
        <v>2009</v>
      </c>
      <c r="EV30" s="306" t="s">
        <v>312</v>
      </c>
    </row>
    <row r="31" spans="1:152" x14ac:dyDescent="0.25">
      <c r="A31" s="79" t="s">
        <v>111</v>
      </c>
      <c r="B31" s="75"/>
      <c r="F31" s="166">
        <v>1</v>
      </c>
      <c r="G31" s="80">
        <v>0</v>
      </c>
      <c r="H31" s="306"/>
      <c r="J31" s="166">
        <v>1</v>
      </c>
      <c r="K31" s="80">
        <v>0</v>
      </c>
      <c r="L31" s="306"/>
      <c r="N31" s="166">
        <v>1</v>
      </c>
      <c r="O31" s="80">
        <v>0</v>
      </c>
      <c r="P31" s="306"/>
      <c r="R31" s="166">
        <v>1</v>
      </c>
      <c r="S31" s="159">
        <v>0</v>
      </c>
      <c r="T31" s="306"/>
      <c r="V31" s="166">
        <v>1</v>
      </c>
      <c r="W31" s="80">
        <v>0</v>
      </c>
      <c r="X31" s="306"/>
      <c r="Z31" s="87"/>
      <c r="AA31" s="80">
        <v>0</v>
      </c>
      <c r="AB31" s="92"/>
      <c r="AD31" s="87"/>
      <c r="AE31" s="80">
        <v>1</v>
      </c>
      <c r="AF31" s="92"/>
      <c r="AH31" s="166">
        <v>0.96</v>
      </c>
      <c r="AI31" s="80">
        <v>0</v>
      </c>
      <c r="AJ31" s="306"/>
      <c r="AL31" s="166">
        <v>1</v>
      </c>
      <c r="AM31" s="80">
        <v>0</v>
      </c>
      <c r="AN31" s="306"/>
      <c r="AP31" s="166"/>
      <c r="AQ31" s="80">
        <v>0</v>
      </c>
      <c r="AR31" s="306"/>
      <c r="AT31" s="166">
        <v>1</v>
      </c>
      <c r="AU31" s="80">
        <v>0</v>
      </c>
      <c r="AV31" s="306"/>
      <c r="AX31" s="166">
        <v>1</v>
      </c>
      <c r="AY31" s="80">
        <v>0</v>
      </c>
      <c r="AZ31" s="306"/>
      <c r="BB31" s="166"/>
      <c r="BC31" s="80">
        <v>0.7</v>
      </c>
      <c r="BD31" s="306"/>
      <c r="BF31" s="166">
        <v>1</v>
      </c>
      <c r="BG31" s="80">
        <v>0</v>
      </c>
      <c r="BH31" s="306"/>
      <c r="BJ31" s="166">
        <v>0.5</v>
      </c>
      <c r="BK31" s="80">
        <v>0</v>
      </c>
      <c r="BL31" s="306"/>
      <c r="BN31" s="166"/>
      <c r="BO31" s="80">
        <v>1</v>
      </c>
      <c r="BP31" s="306"/>
      <c r="BR31" s="166">
        <v>1</v>
      </c>
      <c r="BS31" s="80">
        <v>0</v>
      </c>
      <c r="BT31" s="306"/>
      <c r="BV31" s="166">
        <v>1</v>
      </c>
      <c r="BW31" s="80">
        <v>0</v>
      </c>
      <c r="BX31" s="306"/>
      <c r="BZ31" s="166"/>
      <c r="CA31" s="80">
        <v>0</v>
      </c>
      <c r="CB31" s="306"/>
      <c r="CD31" s="166"/>
      <c r="CE31" s="80">
        <v>0</v>
      </c>
      <c r="CF31" s="306"/>
      <c r="CH31" s="166">
        <v>0.6</v>
      </c>
      <c r="CI31" s="80">
        <v>0</v>
      </c>
      <c r="CJ31" s="306"/>
      <c r="CL31" s="166"/>
      <c r="CM31" s="80">
        <v>1</v>
      </c>
      <c r="CN31" s="306"/>
      <c r="CP31" s="166"/>
      <c r="CQ31" s="80">
        <v>0.5</v>
      </c>
      <c r="CR31" s="306"/>
      <c r="CT31" s="166">
        <v>0.5</v>
      </c>
      <c r="CU31" s="80">
        <v>0</v>
      </c>
      <c r="CV31" s="306"/>
      <c r="CX31" s="166">
        <v>0.75</v>
      </c>
      <c r="CY31" s="80">
        <v>0</v>
      </c>
      <c r="CZ31" s="306"/>
      <c r="DB31" s="166">
        <v>0.8</v>
      </c>
      <c r="DC31" s="80">
        <v>0</v>
      </c>
      <c r="DD31" s="306"/>
      <c r="DF31" s="166">
        <v>1</v>
      </c>
      <c r="DG31" s="80">
        <v>0</v>
      </c>
      <c r="DH31" s="306"/>
      <c r="DJ31" s="166">
        <v>0.5</v>
      </c>
      <c r="DK31" s="80">
        <v>0</v>
      </c>
      <c r="DL31" s="306"/>
      <c r="DN31" s="166">
        <v>0.4</v>
      </c>
      <c r="DO31" s="80">
        <v>0</v>
      </c>
      <c r="DP31" s="306"/>
      <c r="DR31" s="166">
        <v>0.9</v>
      </c>
      <c r="DS31" s="80">
        <v>0</v>
      </c>
      <c r="DT31" s="306"/>
      <c r="DV31" s="166">
        <v>0.33</v>
      </c>
      <c r="DW31" s="80">
        <v>0</v>
      </c>
      <c r="DX31" s="306"/>
      <c r="DZ31" s="166">
        <v>1</v>
      </c>
      <c r="EA31" s="80">
        <v>0</v>
      </c>
      <c r="EB31" s="306"/>
      <c r="ED31" s="166">
        <v>1</v>
      </c>
      <c r="EE31" s="80">
        <v>0</v>
      </c>
      <c r="EF31" s="306"/>
      <c r="EH31" s="166">
        <v>1</v>
      </c>
      <c r="EI31" s="80">
        <v>0</v>
      </c>
      <c r="EJ31" s="306"/>
      <c r="EL31" s="166">
        <v>0.7</v>
      </c>
      <c r="EM31" s="80">
        <v>0</v>
      </c>
      <c r="EN31" s="306"/>
      <c r="EP31" s="166">
        <v>1</v>
      </c>
      <c r="EQ31" s="80">
        <v>0</v>
      </c>
      <c r="ER31" s="306"/>
      <c r="ET31" s="166">
        <v>1</v>
      </c>
      <c r="EU31" s="80">
        <v>0</v>
      </c>
      <c r="EV31" s="306"/>
    </row>
    <row r="32" spans="1:152" ht="55.5" customHeight="1" x14ac:dyDescent="0.25">
      <c r="A32" s="79"/>
      <c r="B32" s="75"/>
      <c r="F32" s="87"/>
      <c r="G32" s="80"/>
      <c r="H32" s="306"/>
      <c r="J32" s="87"/>
      <c r="K32" s="80"/>
      <c r="L32" s="306"/>
      <c r="N32" s="87"/>
      <c r="O32" s="80"/>
      <c r="P32" s="306"/>
      <c r="R32" s="87"/>
      <c r="S32" s="80"/>
      <c r="T32" s="306"/>
      <c r="V32" s="87"/>
      <c r="W32" s="80"/>
      <c r="X32" s="306"/>
      <c r="Z32" s="87"/>
      <c r="AA32" s="80"/>
      <c r="AB32" s="92"/>
      <c r="AD32" s="87"/>
      <c r="AE32" s="80"/>
      <c r="AF32" s="92"/>
      <c r="AH32" s="87"/>
      <c r="AI32" s="80"/>
      <c r="AJ32" s="306"/>
      <c r="AL32" s="87"/>
      <c r="AM32" s="80"/>
      <c r="AN32" s="306"/>
      <c r="AP32" s="87"/>
      <c r="AQ32" s="80"/>
      <c r="AR32" s="306"/>
      <c r="AT32" s="87"/>
      <c r="AU32" s="80"/>
      <c r="AV32" s="306"/>
      <c r="AX32" s="87"/>
      <c r="AY32" s="80"/>
      <c r="AZ32" s="306"/>
      <c r="BB32" s="87"/>
      <c r="BC32" s="80"/>
      <c r="BD32" s="306"/>
      <c r="BF32" s="87"/>
      <c r="BG32" s="80"/>
      <c r="BH32" s="306"/>
      <c r="BJ32" s="87"/>
      <c r="BK32" s="80"/>
      <c r="BL32" s="306"/>
      <c r="BN32" s="87"/>
      <c r="BO32" s="80"/>
      <c r="BP32" s="306"/>
      <c r="BR32" s="87"/>
      <c r="BS32" s="80"/>
      <c r="BT32" s="306"/>
      <c r="BV32" s="87"/>
      <c r="BW32" s="80"/>
      <c r="BX32" s="306"/>
      <c r="BZ32" s="87"/>
      <c r="CA32" s="80"/>
      <c r="CB32" s="306"/>
      <c r="CD32" s="87"/>
      <c r="CE32" s="80"/>
      <c r="CF32" s="306"/>
      <c r="CH32" s="87"/>
      <c r="CI32" s="80"/>
      <c r="CJ32" s="306"/>
      <c r="CL32" s="87"/>
      <c r="CM32" s="80"/>
      <c r="CN32" s="306"/>
      <c r="CP32" s="87"/>
      <c r="CQ32" s="80"/>
      <c r="CR32" s="306"/>
      <c r="CT32" s="87"/>
      <c r="CU32" s="80"/>
      <c r="CV32" s="306"/>
      <c r="CX32" s="87"/>
      <c r="CY32" s="80"/>
      <c r="CZ32" s="306"/>
      <c r="DB32" s="87"/>
      <c r="DC32" s="80"/>
      <c r="DD32" s="306"/>
      <c r="DF32" s="87"/>
      <c r="DG32" s="80"/>
      <c r="DH32" s="306"/>
      <c r="DJ32" s="87"/>
      <c r="DK32" s="80"/>
      <c r="DL32" s="306"/>
      <c r="DN32" s="87"/>
      <c r="DO32" s="80"/>
      <c r="DP32" s="306"/>
      <c r="DR32" s="87"/>
      <c r="DS32" s="80"/>
      <c r="DT32" s="306"/>
      <c r="DV32" s="87"/>
      <c r="DW32" s="80"/>
      <c r="DX32" s="306"/>
      <c r="DZ32" s="87"/>
      <c r="EA32" s="80"/>
      <c r="EB32" s="306"/>
      <c r="ED32" s="87"/>
      <c r="EE32" s="80"/>
      <c r="EF32" s="306"/>
      <c r="EH32" s="87"/>
      <c r="EI32" s="80"/>
      <c r="EJ32" s="306"/>
      <c r="EL32" s="87"/>
      <c r="EM32" s="80"/>
      <c r="EN32" s="306"/>
      <c r="EP32" s="87"/>
      <c r="EQ32" s="305" t="s">
        <v>313</v>
      </c>
      <c r="ER32" s="306"/>
      <c r="ET32" s="87"/>
      <c r="EU32" s="305" t="s">
        <v>313</v>
      </c>
      <c r="EV32" s="306"/>
    </row>
    <row r="33" spans="1:152" ht="52.5" customHeight="1" x14ac:dyDescent="0.25">
      <c r="A33" s="79"/>
      <c r="B33" s="75"/>
      <c r="F33" s="87"/>
      <c r="G33" s="80"/>
      <c r="H33" s="306"/>
      <c r="J33" s="87"/>
      <c r="K33" s="80"/>
      <c r="L33" s="306"/>
      <c r="N33" s="87"/>
      <c r="O33" s="80"/>
      <c r="P33" s="306"/>
      <c r="R33" s="87"/>
      <c r="S33" s="80"/>
      <c r="T33" s="306"/>
      <c r="V33" s="87"/>
      <c r="W33" s="80"/>
      <c r="X33" s="306"/>
      <c r="Z33" s="87"/>
      <c r="AA33" s="80"/>
      <c r="AB33" s="92"/>
      <c r="AD33" s="87"/>
      <c r="AE33" s="80"/>
      <c r="AF33" s="92"/>
      <c r="AH33" s="87"/>
      <c r="AI33" s="80"/>
      <c r="AJ33" s="306"/>
      <c r="AL33" s="87"/>
      <c r="AM33" s="80"/>
      <c r="AN33" s="306"/>
      <c r="AP33" s="87"/>
      <c r="AQ33" s="80"/>
      <c r="AR33" s="306"/>
      <c r="AT33" s="87"/>
      <c r="AU33" s="80"/>
      <c r="AV33" s="306"/>
      <c r="AX33" s="87"/>
      <c r="AY33" s="80"/>
      <c r="AZ33" s="306"/>
      <c r="BB33" s="87"/>
      <c r="BC33" s="80"/>
      <c r="BD33" s="306"/>
      <c r="BF33" s="87"/>
      <c r="BG33" s="80"/>
      <c r="BH33" s="306"/>
      <c r="BJ33" s="87"/>
      <c r="BK33" s="80"/>
      <c r="BL33" s="306"/>
      <c r="BN33" s="87"/>
      <c r="BO33" s="80"/>
      <c r="BP33" s="306"/>
      <c r="BR33" s="87"/>
      <c r="BS33" s="80"/>
      <c r="BT33" s="306"/>
      <c r="BV33" s="87"/>
      <c r="BW33" s="80"/>
      <c r="BX33" s="306"/>
      <c r="BZ33" s="87"/>
      <c r="CA33" s="80"/>
      <c r="CB33" s="306"/>
      <c r="CD33" s="87"/>
      <c r="CE33" s="80"/>
      <c r="CF33" s="306"/>
      <c r="CH33" s="87"/>
      <c r="CI33" s="80"/>
      <c r="CJ33" s="306"/>
      <c r="CL33" s="87"/>
      <c r="CM33" s="80"/>
      <c r="CN33" s="306"/>
      <c r="CP33" s="87"/>
      <c r="CQ33" s="80"/>
      <c r="CR33" s="306"/>
      <c r="CT33" s="87"/>
      <c r="CU33" s="80"/>
      <c r="CV33" s="306"/>
      <c r="CX33" s="87"/>
      <c r="CY33" s="80"/>
      <c r="CZ33" s="306"/>
      <c r="DB33" s="87"/>
      <c r="DC33" s="80"/>
      <c r="DD33" s="306"/>
      <c r="DF33" s="87"/>
      <c r="DG33" s="80"/>
      <c r="DH33" s="306"/>
      <c r="DJ33" s="87"/>
      <c r="DK33" s="80"/>
      <c r="DL33" s="306"/>
      <c r="DN33" s="87"/>
      <c r="DO33" s="80"/>
      <c r="DP33" s="306"/>
      <c r="DR33" s="87"/>
      <c r="DS33" s="80"/>
      <c r="DT33" s="306"/>
      <c r="DV33" s="87"/>
      <c r="DW33" s="80"/>
      <c r="DX33" s="306"/>
      <c r="DZ33" s="87"/>
      <c r="EA33" s="80"/>
      <c r="EB33" s="306"/>
      <c r="ED33" s="87"/>
      <c r="EE33" s="80"/>
      <c r="EF33" s="306"/>
      <c r="EH33" s="87"/>
      <c r="EI33" s="80"/>
      <c r="EJ33" s="306"/>
      <c r="EL33" s="87"/>
      <c r="EM33" s="80"/>
      <c r="EN33" s="306"/>
      <c r="EP33" s="87"/>
      <c r="EQ33" s="305"/>
      <c r="ER33" s="306"/>
      <c r="ET33" s="87"/>
      <c r="EU33" s="305"/>
      <c r="EV33" s="306"/>
    </row>
    <row r="34" spans="1:152" ht="50.25" customHeight="1" x14ac:dyDescent="0.25">
      <c r="A34" s="74"/>
      <c r="B34" s="75"/>
      <c r="F34" s="87"/>
      <c r="G34" s="80"/>
      <c r="H34" s="306"/>
      <c r="J34" s="87"/>
      <c r="K34" s="80"/>
      <c r="L34" s="306"/>
      <c r="N34" s="87"/>
      <c r="O34" s="80"/>
      <c r="P34" s="306"/>
      <c r="R34" s="87"/>
      <c r="S34" s="80"/>
      <c r="T34" s="306"/>
      <c r="V34" s="87"/>
      <c r="W34" s="80"/>
      <c r="X34" s="306"/>
      <c r="Z34" s="87"/>
      <c r="AA34" s="80"/>
      <c r="AB34" s="81"/>
      <c r="AD34" s="87"/>
      <c r="AE34" s="80"/>
      <c r="AF34" s="81"/>
      <c r="AH34" s="87"/>
      <c r="AI34" s="80"/>
      <c r="AJ34" s="306"/>
      <c r="AL34" s="87"/>
      <c r="AM34" s="80"/>
      <c r="AN34" s="306"/>
      <c r="AP34" s="87"/>
      <c r="AQ34" s="80"/>
      <c r="AR34" s="306"/>
      <c r="AT34" s="87"/>
      <c r="AU34" s="80"/>
      <c r="AV34" s="306"/>
      <c r="AX34" s="87"/>
      <c r="AY34" s="80"/>
      <c r="AZ34" s="306"/>
      <c r="BB34" s="87"/>
      <c r="BC34" s="80"/>
      <c r="BD34" s="306"/>
      <c r="BF34" s="87"/>
      <c r="BG34" s="80"/>
      <c r="BH34" s="306"/>
      <c r="BJ34" s="87"/>
      <c r="BK34" s="80"/>
      <c r="BL34" s="306"/>
      <c r="BN34" s="87"/>
      <c r="BO34" s="80"/>
      <c r="BP34" s="306"/>
      <c r="BR34" s="87"/>
      <c r="BS34" s="80"/>
      <c r="BT34" s="306"/>
      <c r="BV34" s="87"/>
      <c r="BW34" s="80"/>
      <c r="BX34" s="306"/>
      <c r="BZ34" s="87"/>
      <c r="CA34" s="80"/>
      <c r="CB34" s="306"/>
      <c r="CD34" s="87"/>
      <c r="CE34" s="80"/>
      <c r="CF34" s="306"/>
      <c r="CH34" s="87"/>
      <c r="CI34" s="80"/>
      <c r="CJ34" s="306"/>
      <c r="CL34" s="87"/>
      <c r="CM34" s="80"/>
      <c r="CN34" s="306"/>
      <c r="CP34" s="87"/>
      <c r="CQ34" s="80"/>
      <c r="CR34" s="306"/>
      <c r="CT34" s="87"/>
      <c r="CU34" s="80"/>
      <c r="CV34" s="306"/>
      <c r="CX34" s="87"/>
      <c r="CY34" s="80"/>
      <c r="CZ34" s="306"/>
      <c r="DB34" s="87"/>
      <c r="DC34" s="80"/>
      <c r="DD34" s="306"/>
      <c r="DF34" s="87"/>
      <c r="DG34" s="80"/>
      <c r="DH34" s="306"/>
      <c r="DJ34" s="87"/>
      <c r="DK34" s="80"/>
      <c r="DL34" s="306"/>
      <c r="DN34" s="87"/>
      <c r="DO34" s="80"/>
      <c r="DP34" s="306"/>
      <c r="DR34" s="87"/>
      <c r="DS34" s="80"/>
      <c r="DT34" s="306"/>
      <c r="DV34" s="87"/>
      <c r="DW34" s="80"/>
      <c r="DX34" s="306"/>
      <c r="DZ34" s="87"/>
      <c r="EA34" s="80"/>
      <c r="EB34" s="306"/>
      <c r="ED34" s="87"/>
      <c r="EE34" s="80"/>
      <c r="EF34" s="306"/>
      <c r="EH34" s="87"/>
      <c r="EI34" s="80"/>
      <c r="EJ34" s="306"/>
      <c r="EL34" s="87"/>
      <c r="EM34" s="80"/>
      <c r="EN34" s="306"/>
      <c r="EP34" s="87"/>
      <c r="EQ34" s="305"/>
      <c r="ER34" s="306"/>
      <c r="ET34" s="87"/>
      <c r="EU34" s="305"/>
      <c r="EV34" s="306"/>
    </row>
    <row r="35" spans="1:152" x14ac:dyDescent="0.25">
      <c r="A35" s="82" t="s">
        <v>114</v>
      </c>
      <c r="B35" s="83"/>
      <c r="F35" s="84" t="s">
        <v>104</v>
      </c>
      <c r="G35" s="85">
        <f>+ROUND(G29*G31*$B$79/(LOOKUP(G30,$A$48:$A$79,$B$48:$B$79)),0)</f>
        <v>0</v>
      </c>
      <c r="H35" s="88">
        <f>+ROUND(G35/$B$79,2)</f>
        <v>0</v>
      </c>
      <c r="J35" s="84" t="s">
        <v>104</v>
      </c>
      <c r="K35" s="85">
        <f>+ROUND(K29*K31*$B$79/(LOOKUP(K30,$A$48:$A$79,$B$48:$B$79)),0)</f>
        <v>0</v>
      </c>
      <c r="L35" s="88">
        <f>+ROUND(K35/$B$79,2)</f>
        <v>0</v>
      </c>
      <c r="N35" s="84" t="s">
        <v>104</v>
      </c>
      <c r="O35" s="85">
        <f>+ROUND(O29*O31*$B$79/(LOOKUP(O30,$A$48:$A$79,$B$48:$B$79)),0)</f>
        <v>0</v>
      </c>
      <c r="P35" s="88">
        <f>+ROUND(O35/$B$79,2)</f>
        <v>0</v>
      </c>
      <c r="R35" s="84" t="s">
        <v>104</v>
      </c>
      <c r="S35" s="85">
        <f>+ROUND(S29*S31*$B$79/(LOOKUP(S30,$A$48:$A$79,$B$48:$B$79)),0)</f>
        <v>0</v>
      </c>
      <c r="T35" s="88">
        <f>+ROUND(S35/$B$79,2)</f>
        <v>0</v>
      </c>
      <c r="V35" s="84" t="s">
        <v>104</v>
      </c>
      <c r="W35" s="85">
        <f>+ROUND(W29*W31*$B$79/(LOOKUP(W30,$A$48:$A$79,$B$48:$B$79)),0)</f>
        <v>0</v>
      </c>
      <c r="X35" s="88">
        <f>+ROUND(W35/$B$79,2)</f>
        <v>0</v>
      </c>
      <c r="Z35" s="84" t="s">
        <v>104</v>
      </c>
      <c r="AA35" s="85">
        <f>+ROUND(AA29*AA31*$B$79/(LOOKUP(AA30,$A$48:$A$79,$B$48:$B$79)),0)</f>
        <v>0</v>
      </c>
      <c r="AB35" s="88">
        <f>+ROUND(AA35/$B$79,2)</f>
        <v>0</v>
      </c>
      <c r="AD35" s="84" t="s">
        <v>104</v>
      </c>
      <c r="AE35" s="85">
        <f>+ROUND(AE29*AE31*$B$79/(LOOKUP(AE30,$A$48:$A$79,$B$48:$B$79)),0)</f>
        <v>258074198</v>
      </c>
      <c r="AF35" s="88">
        <f>+ROUND(AE35/$B$79,2)</f>
        <v>349.83</v>
      </c>
      <c r="AH35" s="84" t="s">
        <v>104</v>
      </c>
      <c r="AI35" s="85">
        <f>+ROUND(AI29*AI31*$B$79/(LOOKUP(AI30,$A$48:$A$79,$B$48:$B$79)),0)</f>
        <v>0</v>
      </c>
      <c r="AJ35" s="88">
        <f>+ROUND(AI35/$B$79,2)</f>
        <v>0</v>
      </c>
      <c r="AL35" s="84" t="s">
        <v>104</v>
      </c>
      <c r="AM35" s="85">
        <f>+ROUND(AM29*AM31*$B$79/(LOOKUP(AM30,$A$48:$A$79,$B$48:$B$79)),0)</f>
        <v>0</v>
      </c>
      <c r="AN35" s="88">
        <f>+ROUND(AM35/$B$79,2)</f>
        <v>0</v>
      </c>
      <c r="AP35" s="84" t="s">
        <v>104</v>
      </c>
      <c r="AQ35" s="85">
        <f>+ROUND(AQ29*AQ31*$B$79/(LOOKUP(AQ30,$A$48:$A$79,$B$48:$B$79)),0)</f>
        <v>0</v>
      </c>
      <c r="AR35" s="88">
        <f>+ROUND(AQ35/$B$79,2)</f>
        <v>0</v>
      </c>
      <c r="AT35" s="84" t="s">
        <v>104</v>
      </c>
      <c r="AU35" s="85">
        <f>+ROUND(AU29*AU31*$B$79/(LOOKUP(AU30,$A$48:$A$79,$B$48:$B$79)),0)</f>
        <v>0</v>
      </c>
      <c r="AV35" s="88">
        <f>+ROUND(AU35/$B$79,2)</f>
        <v>0</v>
      </c>
      <c r="AX35" s="84" t="s">
        <v>104</v>
      </c>
      <c r="AY35" s="85">
        <f>+ROUND(AY29*AY31*$B$79/(LOOKUP(AY30,$A$48:$A$79,$B$48:$B$79)),0)</f>
        <v>0</v>
      </c>
      <c r="AZ35" s="88">
        <f>+ROUND(AY35/$B$79,2)</f>
        <v>0</v>
      </c>
      <c r="BB35" s="84" t="s">
        <v>104</v>
      </c>
      <c r="BC35" s="85">
        <f>+ROUND(BC29*BC31*$B$79/(LOOKUP(BC30,$A$48:$A$79,$B$48:$B$79)),0)</f>
        <v>1135758409</v>
      </c>
      <c r="BD35" s="88">
        <f>+ROUND(BC35/$B$79,2)</f>
        <v>1539.56</v>
      </c>
      <c r="BF35" s="84" t="s">
        <v>104</v>
      </c>
      <c r="BG35" s="85">
        <f>+ROUND(BG29*BG31*$B$79/(LOOKUP(BG30,$A$48:$A$79,$B$48:$B$79)),0)</f>
        <v>0</v>
      </c>
      <c r="BH35" s="88">
        <f>+ROUND(BG35/$B$79,2)</f>
        <v>0</v>
      </c>
      <c r="BJ35" s="84" t="s">
        <v>104</v>
      </c>
      <c r="BK35" s="85">
        <f>+ROUND(BK29*BK31*$B$79/(LOOKUP(BK30,$A$48:$A$79,$B$48:$B$79)),0)</f>
        <v>0</v>
      </c>
      <c r="BL35" s="88">
        <f>+ROUND(BK35/$B$79,2)</f>
        <v>0</v>
      </c>
      <c r="BN35" s="84" t="s">
        <v>104</v>
      </c>
      <c r="BO35" s="85">
        <f>+ROUND(BO29*BO31*$B$79/(LOOKUP(BO30,$A$48:$A$79,$B$48:$B$79)),0)</f>
        <v>1888372187</v>
      </c>
      <c r="BP35" s="88">
        <f>+ROUND(BO35/$B$79,2)</f>
        <v>2559.75</v>
      </c>
      <c r="BR35" s="84" t="s">
        <v>104</v>
      </c>
      <c r="BS35" s="85">
        <f>+ROUND(BS29*BS31*$B$79/(LOOKUP(BS30,$A$48:$A$79,$B$48:$B$79)),0)</f>
        <v>0</v>
      </c>
      <c r="BT35" s="88">
        <f>+ROUND(BS35/$B$79,2)</f>
        <v>0</v>
      </c>
      <c r="BV35" s="84" t="s">
        <v>104</v>
      </c>
      <c r="BW35" s="85">
        <f>+ROUND(BW29*BW31*$B$79/(LOOKUP(BW30,$A$48:$A$79,$B$48:$B$79)),0)</f>
        <v>0</v>
      </c>
      <c r="BX35" s="88">
        <f>+ROUND(BW35/$B$79,2)</f>
        <v>0</v>
      </c>
      <c r="BZ35" s="84" t="s">
        <v>104</v>
      </c>
      <c r="CA35" s="85">
        <f>+ROUND(CA29*CA31*$B$79/(LOOKUP(CA30,$A$48:$A$79,$B$48:$B$79)),0)</f>
        <v>0</v>
      </c>
      <c r="CB35" s="88">
        <f>+ROUND(CA35/$B$79,2)</f>
        <v>0</v>
      </c>
      <c r="CD35" s="84" t="s">
        <v>104</v>
      </c>
      <c r="CE35" s="85">
        <f>+ROUND(CE29*CE31*$B$79/(LOOKUP(CE30,$A$48:$A$79,$B$48:$B$79)),0)</f>
        <v>0</v>
      </c>
      <c r="CF35" s="88">
        <f>+ROUND(CE35/$B$79,2)</f>
        <v>0</v>
      </c>
      <c r="CH35" s="84" t="s">
        <v>104</v>
      </c>
      <c r="CI35" s="85">
        <f>+ROUND(CI29*CI31*$B$79/(LOOKUP(CI30,$A$48:$A$79,$B$48:$B$79)),0)</f>
        <v>0</v>
      </c>
      <c r="CJ35" s="88">
        <f>+ROUND(CI35/$B$79,2)</f>
        <v>0</v>
      </c>
      <c r="CL35" s="84" t="s">
        <v>104</v>
      </c>
      <c r="CM35" s="85">
        <f>+ROUND(CM29*CM31*$B$79/(LOOKUP(CM30,$A$48:$A$79,$B$48:$B$79)),0)</f>
        <v>120660050</v>
      </c>
      <c r="CN35" s="88">
        <f>+ROUND(CM35/$B$79,2)</f>
        <v>163.56</v>
      </c>
      <c r="CP35" s="84" t="s">
        <v>258</v>
      </c>
      <c r="CQ35" s="85">
        <f>+ROUND(CQ29*CQ31*$B$79/(LOOKUP(CQ30,$A$48:$A$79,$B$48:$B$79)),0)</f>
        <v>255952423</v>
      </c>
      <c r="CR35" s="88">
        <f>+ROUND(CQ35/$B$79,2)</f>
        <v>346.95</v>
      </c>
      <c r="CT35" s="84" t="s">
        <v>258</v>
      </c>
      <c r="CU35" s="85">
        <f>+ROUND(CU29*CU31*$B$79/(LOOKUP(CU30,$A$48:$A$79,$B$48:$B$79)),0)</f>
        <v>0</v>
      </c>
      <c r="CV35" s="88">
        <f>+ROUND(CU35/$B$79,2)</f>
        <v>0</v>
      </c>
      <c r="CX35" s="84" t="s">
        <v>104</v>
      </c>
      <c r="CY35" s="85">
        <f>+ROUND(CY29*CY31*$B$79/(LOOKUP(CY30,$A$48:$A$79,$B$48:$B$79)),0)</f>
        <v>0</v>
      </c>
      <c r="CZ35" s="88">
        <f>+ROUND(CY35/$B$79,2)</f>
        <v>0</v>
      </c>
      <c r="DB35" s="84" t="s">
        <v>258</v>
      </c>
      <c r="DC35" s="85">
        <f>+ROUND(DC29*DC31*$B$79/(LOOKUP(DC30,$A$48:$A$79,$B$48:$B$79)),0)</f>
        <v>0</v>
      </c>
      <c r="DD35" s="88">
        <f>+ROUND(DC35/$B$79,2)</f>
        <v>0</v>
      </c>
      <c r="DF35" s="84" t="s">
        <v>104</v>
      </c>
      <c r="DG35" s="85">
        <f>+ROUND(DG29*DG31*$B$79/(LOOKUP(DG30,$A$48:$A$79,$B$48:$B$79)),0)</f>
        <v>0</v>
      </c>
      <c r="DH35" s="88">
        <f>+ROUND(DG35/$B$79,2)</f>
        <v>0</v>
      </c>
      <c r="DJ35" s="84" t="s">
        <v>104</v>
      </c>
      <c r="DK35" s="85">
        <f>+ROUND(DK29*DK31*$B$79/(LOOKUP(DK30,$A$48:$A$79,$B$48:$B$79)),0)</f>
        <v>0</v>
      </c>
      <c r="DL35" s="88">
        <f>+ROUND(DK35/$B$79,2)</f>
        <v>0</v>
      </c>
      <c r="DN35" s="84" t="s">
        <v>104</v>
      </c>
      <c r="DO35" s="85">
        <f>+ROUND(DO29*DO31*$B$79/(LOOKUP(DO30,$A$48:$A$79,$B$48:$B$79)),0)</f>
        <v>0</v>
      </c>
      <c r="DP35" s="88">
        <f>+ROUND(DO35/$B$79,2)</f>
        <v>0</v>
      </c>
      <c r="DR35" s="84" t="s">
        <v>104</v>
      </c>
      <c r="DS35" s="85">
        <f>+ROUND(DS29*DS31*$B$79/(LOOKUP(DS30,$A$48:$A$79,$B$48:$B$79)),0)</f>
        <v>0</v>
      </c>
      <c r="DT35" s="88">
        <f>+ROUND(DS35/$B$79,2)</f>
        <v>0</v>
      </c>
      <c r="DV35" s="84" t="s">
        <v>104</v>
      </c>
      <c r="DW35" s="85">
        <f>+ROUND(DW29*DW31*$B$79/(LOOKUP(DW30,$A$48:$A$79,$B$48:$B$79)),0)</f>
        <v>0</v>
      </c>
      <c r="DX35" s="88">
        <f>+ROUND(DW35/$B$79,2)</f>
        <v>0</v>
      </c>
      <c r="DZ35" s="84" t="s">
        <v>104</v>
      </c>
      <c r="EA35" s="85">
        <f>+ROUND(EA29*EA31*$B$79/(LOOKUP(EA30,$A$48:$A$79,$B$48:$B$79)),0)</f>
        <v>0</v>
      </c>
      <c r="EB35" s="88">
        <f>+ROUND(EA35/$B$79,2)</f>
        <v>0</v>
      </c>
      <c r="ED35" s="84" t="s">
        <v>104</v>
      </c>
      <c r="EE35" s="85">
        <f>+ROUND(EE29*EE31*$B$79/(LOOKUP(EE30,$A$48:$A$79,$B$48:$B$79)),0)</f>
        <v>0</v>
      </c>
      <c r="EF35" s="88">
        <f>+ROUND(EE35/$B$79,2)</f>
        <v>0</v>
      </c>
      <c r="EH35" s="84" t="s">
        <v>258</v>
      </c>
      <c r="EI35" s="85">
        <f>+ROUND(EI29*EI31*$B$79/(LOOKUP(EI30,$A$48:$A$79,$B$48:$B$79)),0)</f>
        <v>0</v>
      </c>
      <c r="EJ35" s="88">
        <f>+ROUND(EI35/$B$79,2)</f>
        <v>0</v>
      </c>
      <c r="EL35" s="84" t="s">
        <v>104</v>
      </c>
      <c r="EM35" s="85">
        <f>+ROUND(EM29*EM31*$B$79/(LOOKUP(EM30,$A$48:$A$79,$B$48:$B$79)),0)</f>
        <v>0</v>
      </c>
      <c r="EN35" s="88">
        <f>+ROUND(EM35/$B$79,2)</f>
        <v>0</v>
      </c>
      <c r="EP35" s="84" t="s">
        <v>104</v>
      </c>
      <c r="EQ35" s="85">
        <f>+ROUND(EQ29*EQ31*$B$79/(LOOKUP(EQ30,$A$48:$A$79,$B$48:$B$79)),0)</f>
        <v>0</v>
      </c>
      <c r="ER35" s="88">
        <f>+ROUND(EQ35/$B$79,2)</f>
        <v>0</v>
      </c>
      <c r="ET35" s="84" t="s">
        <v>104</v>
      </c>
      <c r="EU35" s="85">
        <f>+ROUND(EU29*EU31*$B$79/(LOOKUP(EU30,$A$48:$A$79,$B$48:$B$79)),0)</f>
        <v>0</v>
      </c>
      <c r="EV35" s="88">
        <f>+ROUND(EU35/$B$79,2)</f>
        <v>0</v>
      </c>
    </row>
    <row r="37" spans="1:152" x14ac:dyDescent="0.25">
      <c r="CT37" s="89"/>
      <c r="CU37" s="90" t="s">
        <v>112</v>
      </c>
      <c r="CV37" s="91"/>
      <c r="EH37"/>
      <c r="EI37"/>
      <c r="EJ37"/>
    </row>
    <row r="38" spans="1:152" x14ac:dyDescent="0.25">
      <c r="CT38" s="87"/>
      <c r="CU38" s="86"/>
      <c r="CV38" s="81"/>
      <c r="EH38"/>
      <c r="EI38"/>
      <c r="EJ38"/>
    </row>
    <row r="39" spans="1:152" x14ac:dyDescent="0.25">
      <c r="CT39" s="76" t="s">
        <v>109</v>
      </c>
      <c r="CU39" s="77">
        <v>713876705</v>
      </c>
      <c r="CV39" s="78" t="s">
        <v>97</v>
      </c>
      <c r="EH39"/>
      <c r="EI39"/>
      <c r="EJ39"/>
    </row>
    <row r="40" spans="1:152" x14ac:dyDescent="0.25">
      <c r="CT40" s="87"/>
      <c r="CU40" s="86">
        <v>2015</v>
      </c>
      <c r="CV40" s="306" t="s">
        <v>217</v>
      </c>
      <c r="EH40"/>
      <c r="EI40"/>
      <c r="EJ40"/>
    </row>
    <row r="41" spans="1:152" x14ac:dyDescent="0.25">
      <c r="CT41" s="166">
        <v>0.99</v>
      </c>
      <c r="CU41" s="80">
        <v>0</v>
      </c>
      <c r="CV41" s="306"/>
      <c r="EH41"/>
      <c r="EI41"/>
      <c r="EJ41"/>
    </row>
    <row r="42" spans="1:152" x14ac:dyDescent="0.25">
      <c r="CT42" s="87"/>
      <c r="CU42" s="80"/>
      <c r="CV42" s="306"/>
      <c r="EH42"/>
      <c r="EI42"/>
      <c r="EJ42"/>
    </row>
    <row r="43" spans="1:152" x14ac:dyDescent="0.25">
      <c r="CT43" s="87"/>
      <c r="CU43" s="80"/>
      <c r="CV43" s="306"/>
      <c r="EH43"/>
      <c r="EI43"/>
      <c r="EJ43"/>
    </row>
    <row r="44" spans="1:152" x14ac:dyDescent="0.25">
      <c r="CT44" s="87"/>
      <c r="CU44" s="80"/>
      <c r="CV44" s="306"/>
      <c r="EH44"/>
      <c r="EI44"/>
      <c r="EJ44"/>
    </row>
    <row r="45" spans="1:152" x14ac:dyDescent="0.25">
      <c r="CT45" s="84" t="s">
        <v>258</v>
      </c>
      <c r="CU45" s="85">
        <f>+ROUND(CU29*CU31*$B$79/(LOOKUP(CU30,$A$48:$A$79,$B$48:$B$79)),0)</f>
        <v>0</v>
      </c>
      <c r="CV45" s="88">
        <f>+ROUND(CU45/$B$79,2)</f>
        <v>0</v>
      </c>
      <c r="EH45"/>
      <c r="EI45"/>
      <c r="EJ45"/>
    </row>
    <row r="48" spans="1:152" ht="15.75" x14ac:dyDescent="0.25">
      <c r="A48" s="93">
        <v>1986</v>
      </c>
      <c r="B48" s="94">
        <v>16811</v>
      </c>
      <c r="O48" s="130">
        <v>3906000</v>
      </c>
    </row>
    <row r="49" spans="1:15" ht="15.75" x14ac:dyDescent="0.25">
      <c r="A49" s="93">
        <v>1987</v>
      </c>
      <c r="B49" s="94">
        <v>20510</v>
      </c>
      <c r="O49" s="130">
        <v>3663000</v>
      </c>
    </row>
    <row r="50" spans="1:15" ht="15.75" x14ac:dyDescent="0.25">
      <c r="A50" s="93">
        <v>1988</v>
      </c>
      <c r="B50" s="94">
        <v>25637</v>
      </c>
      <c r="O50" s="130">
        <v>1890000</v>
      </c>
    </row>
    <row r="51" spans="1:15" ht="15.75" x14ac:dyDescent="0.25">
      <c r="A51" s="93">
        <v>1989</v>
      </c>
      <c r="B51" s="94">
        <v>32560</v>
      </c>
      <c r="O51" s="131">
        <v>118000</v>
      </c>
    </row>
    <row r="52" spans="1:15" ht="15.75" x14ac:dyDescent="0.25">
      <c r="A52" s="93">
        <v>1990</v>
      </c>
      <c r="B52" s="94">
        <v>41025</v>
      </c>
      <c r="O52" s="131">
        <v>4033000</v>
      </c>
    </row>
    <row r="53" spans="1:15" ht="15.75" x14ac:dyDescent="0.25">
      <c r="A53" s="93">
        <v>1991</v>
      </c>
      <c r="B53" s="94">
        <v>51716</v>
      </c>
      <c r="O53" s="131">
        <v>17600000</v>
      </c>
    </row>
    <row r="54" spans="1:15" ht="15.75" x14ac:dyDescent="0.25">
      <c r="A54" s="93">
        <v>1992</v>
      </c>
      <c r="B54" s="94">
        <v>65190</v>
      </c>
      <c r="O54" s="131">
        <v>1956000</v>
      </c>
    </row>
    <row r="55" spans="1:15" ht="15.75" x14ac:dyDescent="0.25">
      <c r="A55" s="93">
        <v>1993</v>
      </c>
      <c r="B55" s="94">
        <v>81510</v>
      </c>
      <c r="O55" s="130">
        <v>1484000</v>
      </c>
    </row>
    <row r="56" spans="1:15" ht="15.75" x14ac:dyDescent="0.25">
      <c r="A56" s="93">
        <v>1994</v>
      </c>
      <c r="B56" s="94">
        <v>98700</v>
      </c>
      <c r="O56" s="130">
        <v>5442000</v>
      </c>
    </row>
    <row r="57" spans="1:15" ht="15.75" x14ac:dyDescent="0.25">
      <c r="A57" s="93">
        <v>1995</v>
      </c>
      <c r="B57" s="94">
        <v>118934</v>
      </c>
      <c r="O57" s="130">
        <v>5190000</v>
      </c>
    </row>
    <row r="58" spans="1:15" ht="15.75" x14ac:dyDescent="0.25">
      <c r="A58" s="93">
        <v>1996</v>
      </c>
      <c r="B58" s="94">
        <v>142125</v>
      </c>
      <c r="O58" s="130">
        <v>3908000</v>
      </c>
    </row>
    <row r="59" spans="1:15" ht="15.75" x14ac:dyDescent="0.25">
      <c r="A59" s="93">
        <v>1997</v>
      </c>
      <c r="B59" s="95">
        <v>172005</v>
      </c>
      <c r="O59" s="130">
        <v>3260400</v>
      </c>
    </row>
    <row r="60" spans="1:15" ht="15.75" x14ac:dyDescent="0.25">
      <c r="A60" s="93">
        <v>1998</v>
      </c>
      <c r="B60" s="95">
        <v>203826</v>
      </c>
      <c r="O60" s="130">
        <v>8914600</v>
      </c>
    </row>
    <row r="61" spans="1:15" ht="15.75" x14ac:dyDescent="0.25">
      <c r="A61" s="93">
        <v>1999</v>
      </c>
      <c r="B61" s="94">
        <v>236460</v>
      </c>
      <c r="O61" s="130">
        <v>1730000</v>
      </c>
    </row>
    <row r="62" spans="1:15" ht="15.75" x14ac:dyDescent="0.25">
      <c r="A62" s="93">
        <v>2000</v>
      </c>
      <c r="B62" s="96">
        <v>260100</v>
      </c>
      <c r="O62" s="130">
        <v>96800</v>
      </c>
    </row>
    <row r="63" spans="1:15" ht="15.75" x14ac:dyDescent="0.25">
      <c r="A63" s="93">
        <v>2001</v>
      </c>
      <c r="B63" s="96">
        <v>286000</v>
      </c>
      <c r="O63" s="130">
        <v>205800</v>
      </c>
    </row>
    <row r="64" spans="1:15" ht="15.75" x14ac:dyDescent="0.25">
      <c r="A64" s="93">
        <v>2002</v>
      </c>
      <c r="B64" s="96">
        <v>309000</v>
      </c>
      <c r="O64" s="130">
        <v>842000</v>
      </c>
    </row>
    <row r="65" spans="1:15" ht="15.75" x14ac:dyDescent="0.25">
      <c r="A65" s="93">
        <v>2003</v>
      </c>
      <c r="B65" s="96">
        <v>332000</v>
      </c>
      <c r="O65" s="130">
        <v>1137000</v>
      </c>
    </row>
    <row r="66" spans="1:15" ht="15.75" x14ac:dyDescent="0.25">
      <c r="A66" s="93">
        <v>2004</v>
      </c>
      <c r="B66" s="96">
        <v>358000</v>
      </c>
      <c r="O66" s="130">
        <v>346000</v>
      </c>
    </row>
    <row r="67" spans="1:15" ht="15.75" x14ac:dyDescent="0.25">
      <c r="A67" s="93">
        <v>2005</v>
      </c>
      <c r="B67" s="96">
        <v>381500</v>
      </c>
      <c r="O67" s="130">
        <v>1146600</v>
      </c>
    </row>
    <row r="68" spans="1:15" ht="15.75" x14ac:dyDescent="0.25">
      <c r="A68" s="93">
        <v>2006</v>
      </c>
      <c r="B68" s="96">
        <v>408000</v>
      </c>
      <c r="O68" s="130">
        <v>296900</v>
      </c>
    </row>
    <row r="69" spans="1:15" ht="15.75" x14ac:dyDescent="0.25">
      <c r="A69" s="93">
        <v>2007</v>
      </c>
      <c r="B69" s="96">
        <v>433700</v>
      </c>
      <c r="O69" s="130">
        <v>1302000</v>
      </c>
    </row>
    <row r="70" spans="1:15" ht="15.75" x14ac:dyDescent="0.25">
      <c r="A70" s="93">
        <v>2008</v>
      </c>
      <c r="B70" s="96">
        <v>461500</v>
      </c>
      <c r="O70" s="130">
        <v>1584000</v>
      </c>
    </row>
    <row r="71" spans="1:15" ht="15.75" x14ac:dyDescent="0.25">
      <c r="A71" s="93">
        <v>2009</v>
      </c>
      <c r="B71" s="96">
        <v>496900</v>
      </c>
      <c r="O71" s="130">
        <v>938940</v>
      </c>
    </row>
    <row r="72" spans="1:15" ht="15.75" x14ac:dyDescent="0.25">
      <c r="A72" s="93">
        <v>2010</v>
      </c>
      <c r="B72" s="96">
        <v>515000</v>
      </c>
      <c r="O72" s="130">
        <v>236400</v>
      </c>
    </row>
    <row r="73" spans="1:15" ht="15.75" x14ac:dyDescent="0.25">
      <c r="A73" s="93">
        <v>2011</v>
      </c>
      <c r="B73" s="96">
        <v>535600</v>
      </c>
      <c r="O73" s="130">
        <v>13722786</v>
      </c>
    </row>
    <row r="74" spans="1:15" ht="15.75" x14ac:dyDescent="0.25">
      <c r="A74" s="93">
        <v>2012</v>
      </c>
      <c r="B74" s="96">
        <v>566700</v>
      </c>
      <c r="O74" s="130">
        <v>187000</v>
      </c>
    </row>
    <row r="75" spans="1:15" ht="15.75" x14ac:dyDescent="0.25">
      <c r="A75" s="93">
        <v>2013</v>
      </c>
      <c r="B75" s="96">
        <v>589500</v>
      </c>
      <c r="O75" s="130">
        <v>187000</v>
      </c>
    </row>
    <row r="76" spans="1:15" ht="15.75" x14ac:dyDescent="0.25">
      <c r="A76" s="93">
        <v>2014</v>
      </c>
      <c r="B76" s="96">
        <v>616000</v>
      </c>
      <c r="O76" s="130">
        <v>102000</v>
      </c>
    </row>
    <row r="77" spans="1:15" ht="15.75" x14ac:dyDescent="0.25">
      <c r="A77" s="93">
        <v>2015</v>
      </c>
      <c r="B77" s="96">
        <v>644350</v>
      </c>
      <c r="O77" s="130">
        <v>120000</v>
      </c>
    </row>
    <row r="78" spans="1:15" ht="15.75" x14ac:dyDescent="0.25">
      <c r="A78" s="93">
        <v>2016</v>
      </c>
      <c r="B78" s="96">
        <v>689454</v>
      </c>
      <c r="O78" s="130">
        <v>152000</v>
      </c>
    </row>
    <row r="79" spans="1:15" ht="15.75" x14ac:dyDescent="0.25">
      <c r="A79" s="93">
        <v>2017</v>
      </c>
      <c r="B79" s="97">
        <v>737717</v>
      </c>
      <c r="O79" s="130">
        <v>3780000</v>
      </c>
    </row>
    <row r="80" spans="1:15" x14ac:dyDescent="0.25">
      <c r="O80" s="130">
        <v>960000</v>
      </c>
    </row>
    <row r="81" spans="15:15" x14ac:dyDescent="0.25">
      <c r="O81" s="130">
        <v>744400</v>
      </c>
    </row>
    <row r="82" spans="15:15" x14ac:dyDescent="0.25">
      <c r="O82" s="130">
        <v>398400</v>
      </c>
    </row>
    <row r="83" spans="15:15" x14ac:dyDescent="0.25">
      <c r="O83" s="130">
        <v>674400</v>
      </c>
    </row>
    <row r="84" spans="15:15" x14ac:dyDescent="0.25">
      <c r="O84" s="130">
        <v>352000</v>
      </c>
    </row>
    <row r="85" spans="15:15" x14ac:dyDescent="0.25">
      <c r="O85" s="130">
        <v>2040000</v>
      </c>
    </row>
    <row r="86" spans="15:15" x14ac:dyDescent="0.25">
      <c r="O86" s="130">
        <v>1020000</v>
      </c>
    </row>
    <row r="87" spans="15:15" x14ac:dyDescent="0.25">
      <c r="O87" s="131">
        <v>135240</v>
      </c>
    </row>
    <row r="88" spans="15:15" x14ac:dyDescent="0.25">
      <c r="O88" s="131">
        <v>206600</v>
      </c>
    </row>
    <row r="89" spans="15:15" x14ac:dyDescent="0.25">
      <c r="O89" s="131">
        <v>5217000</v>
      </c>
    </row>
    <row r="90" spans="15:15" x14ac:dyDescent="0.25">
      <c r="O90" s="131">
        <v>2314000</v>
      </c>
    </row>
    <row r="91" spans="15:15" x14ac:dyDescent="0.25">
      <c r="O91" s="131">
        <v>1086000</v>
      </c>
    </row>
    <row r="92" spans="15:15" x14ac:dyDescent="0.25">
      <c r="O92" s="131">
        <v>111000</v>
      </c>
    </row>
    <row r="93" spans="15:15" x14ac:dyDescent="0.25">
      <c r="O93" s="131">
        <v>628500</v>
      </c>
    </row>
    <row r="94" spans="15:15" x14ac:dyDescent="0.25">
      <c r="O94" s="131">
        <v>2940600</v>
      </c>
    </row>
    <row r="95" spans="15:15" x14ac:dyDescent="0.25">
      <c r="O95" s="131">
        <v>3015840</v>
      </c>
    </row>
  </sheetData>
  <mergeCells count="86">
    <mergeCell ref="A2:B3"/>
    <mergeCell ref="A6:B6"/>
    <mergeCell ref="T30:T34"/>
    <mergeCell ref="X20:X24"/>
    <mergeCell ref="A15:B15"/>
    <mergeCell ref="L20:L24"/>
    <mergeCell ref="H20:H24"/>
    <mergeCell ref="A8:B9"/>
    <mergeCell ref="D8:D9"/>
    <mergeCell ref="A10:B11"/>
    <mergeCell ref="D10:D11"/>
    <mergeCell ref="A12:B13"/>
    <mergeCell ref="D12:D13"/>
    <mergeCell ref="P20:P24"/>
    <mergeCell ref="H30:H34"/>
    <mergeCell ref="L30:L34"/>
    <mergeCell ref="AF20:AF24"/>
    <mergeCell ref="P30:P34"/>
    <mergeCell ref="T20:T24"/>
    <mergeCell ref="X30:X34"/>
    <mergeCell ref="AB20:AB24"/>
    <mergeCell ref="AJ20:AJ24"/>
    <mergeCell ref="AJ30:AJ34"/>
    <mergeCell ref="AN20:AN24"/>
    <mergeCell ref="AN30:AN34"/>
    <mergeCell ref="AR20:AR24"/>
    <mergeCell ref="AR30:AR34"/>
    <mergeCell ref="AV20:AV24"/>
    <mergeCell ref="AV30:AV34"/>
    <mergeCell ref="BH20:BH24"/>
    <mergeCell ref="BH30:BH34"/>
    <mergeCell ref="AZ20:AZ24"/>
    <mergeCell ref="AZ30:AZ34"/>
    <mergeCell ref="BD20:BD24"/>
    <mergeCell ref="BD30:BD34"/>
    <mergeCell ref="BP20:BP24"/>
    <mergeCell ref="BP30:BP34"/>
    <mergeCell ref="CF20:CF24"/>
    <mergeCell ref="CF30:CF34"/>
    <mergeCell ref="BL20:BL24"/>
    <mergeCell ref="BL30:BL34"/>
    <mergeCell ref="CB20:CB24"/>
    <mergeCell ref="CB30:CB34"/>
    <mergeCell ref="BX20:BX24"/>
    <mergeCell ref="BX30:BX34"/>
    <mergeCell ref="BT20:BT24"/>
    <mergeCell ref="BT30:BT34"/>
    <mergeCell ref="CV40:CV44"/>
    <mergeCell ref="CZ20:CZ24"/>
    <mergeCell ref="CZ30:CZ34"/>
    <mergeCell ref="CJ20:CJ24"/>
    <mergeCell ref="CJ30:CJ34"/>
    <mergeCell ref="CR20:CR24"/>
    <mergeCell ref="CR30:CR34"/>
    <mergeCell ref="CN20:CN24"/>
    <mergeCell ref="CN30:CN34"/>
    <mergeCell ref="DL20:DL24"/>
    <mergeCell ref="DL30:DL34"/>
    <mergeCell ref="DD20:DD24"/>
    <mergeCell ref="DD30:DD34"/>
    <mergeCell ref="CV20:CV24"/>
    <mergeCell ref="CV30:CV34"/>
    <mergeCell ref="DH20:DH24"/>
    <mergeCell ref="DH30:DH34"/>
    <mergeCell ref="DP20:DP24"/>
    <mergeCell ref="DP30:DP34"/>
    <mergeCell ref="DT20:DT24"/>
    <mergeCell ref="DT30:DT34"/>
    <mergeCell ref="EJ20:EJ24"/>
    <mergeCell ref="EJ30:EJ34"/>
    <mergeCell ref="DX20:DX24"/>
    <mergeCell ref="DX30:DX34"/>
    <mergeCell ref="EN20:EN24"/>
    <mergeCell ref="EN30:EN34"/>
    <mergeCell ref="EF20:EF24"/>
    <mergeCell ref="EF30:EF34"/>
    <mergeCell ref="EB20:EB24"/>
    <mergeCell ref="EB30:EB34"/>
    <mergeCell ref="EQ22:EQ24"/>
    <mergeCell ref="ER30:ER34"/>
    <mergeCell ref="EQ32:EQ34"/>
    <mergeCell ref="EV20:EV24"/>
    <mergeCell ref="EV30:EV34"/>
    <mergeCell ref="EU22:EU24"/>
    <mergeCell ref="EU32:EU34"/>
    <mergeCell ref="ER20:ER24"/>
  </mergeCells>
  <conditionalFormatting sqref="H6:H7 H10:H13">
    <cfRule type="cellIs" dxfId="1217" priority="207" operator="equal">
      <formula>"NO CUMPLE"</formula>
    </cfRule>
  </conditionalFormatting>
  <conditionalFormatting sqref="L6:L7">
    <cfRule type="cellIs" dxfId="1216" priority="202" operator="equal">
      <formula>"NO CUMPLE"</formula>
    </cfRule>
  </conditionalFormatting>
  <conditionalFormatting sqref="P6:P7">
    <cfRule type="cellIs" dxfId="1215" priority="199" operator="equal">
      <formula>"NO CUMPLE"</formula>
    </cfRule>
  </conditionalFormatting>
  <conditionalFormatting sqref="T6:T7">
    <cfRule type="cellIs" dxfId="1214" priority="196" operator="equal">
      <formula>"NO CUMPLE"</formula>
    </cfRule>
  </conditionalFormatting>
  <conditionalFormatting sqref="X6:X7">
    <cfRule type="cellIs" dxfId="1213" priority="193" operator="equal">
      <formula>"NO CUMPLE"</formula>
    </cfRule>
  </conditionalFormatting>
  <conditionalFormatting sqref="H8:H9">
    <cfRule type="cellIs" dxfId="1212" priority="190" operator="equal">
      <formula>"NO CUMPLE"</formula>
    </cfRule>
  </conditionalFormatting>
  <conditionalFormatting sqref="L10:L13">
    <cfRule type="cellIs" dxfId="1211" priority="189" operator="equal">
      <formula>"NO CUMPLE"</formula>
    </cfRule>
  </conditionalFormatting>
  <conditionalFormatting sqref="L8:L9">
    <cfRule type="cellIs" dxfId="1210" priority="188" operator="equal">
      <formula>"NO CUMPLE"</formula>
    </cfRule>
  </conditionalFormatting>
  <conditionalFormatting sqref="P10:P13">
    <cfRule type="cellIs" dxfId="1209" priority="187" operator="equal">
      <formula>"NO CUMPLE"</formula>
    </cfRule>
  </conditionalFormatting>
  <conditionalFormatting sqref="P8:P9">
    <cfRule type="cellIs" dxfId="1208" priority="186" operator="equal">
      <formula>"NO CUMPLE"</formula>
    </cfRule>
  </conditionalFormatting>
  <conditionalFormatting sqref="T10:T13">
    <cfRule type="cellIs" dxfId="1207" priority="185" operator="equal">
      <formula>"NO CUMPLE"</formula>
    </cfRule>
  </conditionalFormatting>
  <conditionalFormatting sqref="T8:T9">
    <cfRule type="cellIs" dxfId="1206" priority="184" operator="equal">
      <formula>"NO CUMPLE"</formula>
    </cfRule>
  </conditionalFormatting>
  <conditionalFormatting sqref="X10:X13">
    <cfRule type="cellIs" dxfId="1205" priority="183" operator="equal">
      <formula>"NO CUMPLE"</formula>
    </cfRule>
  </conditionalFormatting>
  <conditionalFormatting sqref="X8:X9">
    <cfRule type="cellIs" dxfId="1204" priority="182" operator="equal">
      <formula>"NO CUMPLE"</formula>
    </cfRule>
  </conditionalFormatting>
  <conditionalFormatting sqref="G15">
    <cfRule type="cellIs" dxfId="1203" priority="178" operator="equal">
      <formula>"NO CUMPLE"</formula>
    </cfRule>
    <cfRule type="cellIs" dxfId="1202" priority="179" operator="equal">
      <formula>"CUMPLE"</formula>
    </cfRule>
  </conditionalFormatting>
  <conditionalFormatting sqref="K15">
    <cfRule type="cellIs" dxfId="1201" priority="167" operator="equal">
      <formula>"NO CUMPLE"</formula>
    </cfRule>
    <cfRule type="cellIs" dxfId="1200" priority="168" operator="equal">
      <formula>"CUMPLE"</formula>
    </cfRule>
  </conditionalFormatting>
  <conditionalFormatting sqref="O15">
    <cfRule type="cellIs" dxfId="1199" priority="165" operator="equal">
      <formula>"NO CUMPLE"</formula>
    </cfRule>
    <cfRule type="cellIs" dxfId="1198" priority="166" operator="equal">
      <formula>"CUMPLE"</formula>
    </cfRule>
  </conditionalFormatting>
  <conditionalFormatting sqref="S15">
    <cfRule type="cellIs" dxfId="1197" priority="163" operator="equal">
      <formula>"NO CUMPLE"</formula>
    </cfRule>
    <cfRule type="cellIs" dxfId="1196" priority="164" operator="equal">
      <formula>"CUMPLE"</formula>
    </cfRule>
  </conditionalFormatting>
  <conditionalFormatting sqref="W15">
    <cfRule type="cellIs" dxfId="1195" priority="161" operator="equal">
      <formula>"NO CUMPLE"</formula>
    </cfRule>
    <cfRule type="cellIs" dxfId="1194" priority="162" operator="equal">
      <formula>"CUMPLE"</formula>
    </cfRule>
  </conditionalFormatting>
  <conditionalFormatting sqref="AB6:AB7">
    <cfRule type="cellIs" dxfId="1193" priority="160" operator="equal">
      <formula>"NO CUMPLE"</formula>
    </cfRule>
  </conditionalFormatting>
  <conditionalFormatting sqref="AB10:AB13">
    <cfRule type="cellIs" dxfId="1192" priority="159" operator="equal">
      <formula>"NO CUMPLE"</formula>
    </cfRule>
  </conditionalFormatting>
  <conditionalFormatting sqref="AB8:AB9">
    <cfRule type="cellIs" dxfId="1191" priority="158" operator="equal">
      <formula>"NO CUMPLE"</formula>
    </cfRule>
  </conditionalFormatting>
  <conditionalFormatting sqref="AA15">
    <cfRule type="cellIs" dxfId="1190" priority="156" operator="equal">
      <formula>"NO CUMPLE"</formula>
    </cfRule>
    <cfRule type="cellIs" dxfId="1189" priority="157" operator="equal">
      <formula>"CUMPLE"</formula>
    </cfRule>
  </conditionalFormatting>
  <conditionalFormatting sqref="AF6:AF7">
    <cfRule type="cellIs" dxfId="1188" priority="155" operator="equal">
      <formula>"NO CUMPLE"</formula>
    </cfRule>
  </conditionalFormatting>
  <conditionalFormatting sqref="AF10:AF13">
    <cfRule type="cellIs" dxfId="1187" priority="154" operator="equal">
      <formula>"NO CUMPLE"</formula>
    </cfRule>
  </conditionalFormatting>
  <conditionalFormatting sqref="AF8:AF9">
    <cfRule type="cellIs" dxfId="1186" priority="153" operator="equal">
      <formula>"NO CUMPLE"</formula>
    </cfRule>
  </conditionalFormatting>
  <conditionalFormatting sqref="AE15">
    <cfRule type="cellIs" dxfId="1185" priority="151" operator="equal">
      <formula>"NO CUMPLE"</formula>
    </cfRule>
    <cfRule type="cellIs" dxfId="1184" priority="152" operator="equal">
      <formula>"CUMPLE"</formula>
    </cfRule>
  </conditionalFormatting>
  <conditionalFormatting sqref="AJ6:AJ7">
    <cfRule type="cellIs" dxfId="1183" priority="150" operator="equal">
      <formula>"NO CUMPLE"</formula>
    </cfRule>
  </conditionalFormatting>
  <conditionalFormatting sqref="AJ10:AJ13">
    <cfRule type="cellIs" dxfId="1182" priority="149" operator="equal">
      <formula>"NO CUMPLE"</formula>
    </cfRule>
  </conditionalFormatting>
  <conditionalFormatting sqref="AJ8:AJ9">
    <cfRule type="cellIs" dxfId="1181" priority="148" operator="equal">
      <formula>"NO CUMPLE"</formula>
    </cfRule>
  </conditionalFormatting>
  <conditionalFormatting sqref="AI15">
    <cfRule type="cellIs" dxfId="1180" priority="146" operator="equal">
      <formula>"NO CUMPLE"</formula>
    </cfRule>
    <cfRule type="cellIs" dxfId="1179" priority="147" operator="equal">
      <formula>"CUMPLE"</formula>
    </cfRule>
  </conditionalFormatting>
  <conditionalFormatting sqref="AN6:AN7">
    <cfRule type="cellIs" dxfId="1178" priority="145" operator="equal">
      <formula>"NO CUMPLE"</formula>
    </cfRule>
  </conditionalFormatting>
  <conditionalFormatting sqref="AN10:AN13">
    <cfRule type="cellIs" dxfId="1177" priority="144" operator="equal">
      <formula>"NO CUMPLE"</formula>
    </cfRule>
  </conditionalFormatting>
  <conditionalFormatting sqref="AN8:AN9">
    <cfRule type="cellIs" dxfId="1176" priority="143" operator="equal">
      <formula>"NO CUMPLE"</formula>
    </cfRule>
  </conditionalFormatting>
  <conditionalFormatting sqref="AM15">
    <cfRule type="cellIs" dxfId="1175" priority="141" operator="equal">
      <formula>"NO CUMPLE"</formula>
    </cfRule>
    <cfRule type="cellIs" dxfId="1174" priority="142" operator="equal">
      <formula>"CUMPLE"</formula>
    </cfRule>
  </conditionalFormatting>
  <conditionalFormatting sqref="AR6:AR7">
    <cfRule type="cellIs" dxfId="1173" priority="140" operator="equal">
      <formula>"NO CUMPLE"</formula>
    </cfRule>
  </conditionalFormatting>
  <conditionalFormatting sqref="AR10:AR13">
    <cfRule type="cellIs" dxfId="1172" priority="139" operator="equal">
      <formula>"NO CUMPLE"</formula>
    </cfRule>
  </conditionalFormatting>
  <conditionalFormatting sqref="AR8:AR9">
    <cfRule type="cellIs" dxfId="1171" priority="138" operator="equal">
      <formula>"NO CUMPLE"</formula>
    </cfRule>
  </conditionalFormatting>
  <conditionalFormatting sqref="AQ15">
    <cfRule type="cellIs" dxfId="1170" priority="136" operator="equal">
      <formula>"NO CUMPLE"</formula>
    </cfRule>
    <cfRule type="cellIs" dxfId="1169" priority="137" operator="equal">
      <formula>"CUMPLE"</formula>
    </cfRule>
  </conditionalFormatting>
  <conditionalFormatting sqref="AV6:AV7">
    <cfRule type="cellIs" dxfId="1168" priority="135" operator="equal">
      <formula>"NO CUMPLE"</formula>
    </cfRule>
  </conditionalFormatting>
  <conditionalFormatting sqref="AV10:AV13">
    <cfRule type="cellIs" dxfId="1167" priority="134" operator="equal">
      <formula>"NO CUMPLE"</formula>
    </cfRule>
  </conditionalFormatting>
  <conditionalFormatting sqref="AV8:AV9">
    <cfRule type="cellIs" dxfId="1166" priority="133" operator="equal">
      <formula>"NO CUMPLE"</formula>
    </cfRule>
  </conditionalFormatting>
  <conditionalFormatting sqref="AU15">
    <cfRule type="cellIs" dxfId="1165" priority="131" operator="equal">
      <formula>"NO CUMPLE"</formula>
    </cfRule>
    <cfRule type="cellIs" dxfId="1164" priority="132" operator="equal">
      <formula>"CUMPLE"</formula>
    </cfRule>
  </conditionalFormatting>
  <conditionalFormatting sqref="BH6:BH7">
    <cfRule type="cellIs" dxfId="1163" priority="130" operator="equal">
      <formula>"NO CUMPLE"</formula>
    </cfRule>
  </conditionalFormatting>
  <conditionalFormatting sqref="BH10:BH13">
    <cfRule type="cellIs" dxfId="1162" priority="129" operator="equal">
      <formula>"NO CUMPLE"</formula>
    </cfRule>
  </conditionalFormatting>
  <conditionalFormatting sqref="BH8:BH9">
    <cfRule type="cellIs" dxfId="1161" priority="128" operator="equal">
      <formula>"NO CUMPLE"</formula>
    </cfRule>
  </conditionalFormatting>
  <conditionalFormatting sqref="BG15">
    <cfRule type="cellIs" dxfId="1160" priority="126" operator="equal">
      <formula>"NO CUMPLE"</formula>
    </cfRule>
    <cfRule type="cellIs" dxfId="1159" priority="127" operator="equal">
      <formula>"CUMPLE"</formula>
    </cfRule>
  </conditionalFormatting>
  <conditionalFormatting sqref="AZ6:AZ7">
    <cfRule type="cellIs" dxfId="1158" priority="125" operator="equal">
      <formula>"NO CUMPLE"</formula>
    </cfRule>
  </conditionalFormatting>
  <conditionalFormatting sqref="AZ10:AZ13">
    <cfRule type="cellIs" dxfId="1157" priority="124" operator="equal">
      <formula>"NO CUMPLE"</formula>
    </cfRule>
  </conditionalFormatting>
  <conditionalFormatting sqref="AZ8:AZ9">
    <cfRule type="cellIs" dxfId="1156" priority="123" operator="equal">
      <formula>"NO CUMPLE"</formula>
    </cfRule>
  </conditionalFormatting>
  <conditionalFormatting sqref="AY15">
    <cfRule type="cellIs" dxfId="1155" priority="121" operator="equal">
      <formula>"NO CUMPLE"</formula>
    </cfRule>
    <cfRule type="cellIs" dxfId="1154" priority="122" operator="equal">
      <formula>"CUMPLE"</formula>
    </cfRule>
  </conditionalFormatting>
  <conditionalFormatting sqref="BP6:BP7">
    <cfRule type="cellIs" dxfId="1153" priority="120" operator="equal">
      <formula>"NO CUMPLE"</formula>
    </cfRule>
  </conditionalFormatting>
  <conditionalFormatting sqref="BP10:BP13">
    <cfRule type="cellIs" dxfId="1152" priority="119" operator="equal">
      <formula>"NO CUMPLE"</formula>
    </cfRule>
  </conditionalFormatting>
  <conditionalFormatting sqref="BP8:BP9">
    <cfRule type="cellIs" dxfId="1151" priority="118" operator="equal">
      <formula>"NO CUMPLE"</formula>
    </cfRule>
  </conditionalFormatting>
  <conditionalFormatting sqref="BO15">
    <cfRule type="cellIs" dxfId="1150" priority="116" operator="equal">
      <formula>"NO CUMPLE"</formula>
    </cfRule>
    <cfRule type="cellIs" dxfId="1149" priority="117" operator="equal">
      <formula>"CUMPLE"</formula>
    </cfRule>
  </conditionalFormatting>
  <conditionalFormatting sqref="CF6:CF7">
    <cfRule type="cellIs" dxfId="1148" priority="115" operator="equal">
      <formula>"NO CUMPLE"</formula>
    </cfRule>
  </conditionalFormatting>
  <conditionalFormatting sqref="CF10:CF13">
    <cfRule type="cellIs" dxfId="1147" priority="114" operator="equal">
      <formula>"NO CUMPLE"</formula>
    </cfRule>
  </conditionalFormatting>
  <conditionalFormatting sqref="CF8:CF9">
    <cfRule type="cellIs" dxfId="1146" priority="113" operator="equal">
      <formula>"NO CUMPLE"</formula>
    </cfRule>
  </conditionalFormatting>
  <conditionalFormatting sqref="CE15">
    <cfRule type="cellIs" dxfId="1145" priority="111" operator="equal">
      <formula>"NO CUMPLE"</formula>
    </cfRule>
    <cfRule type="cellIs" dxfId="1144" priority="112" operator="equal">
      <formula>"CUMPLE"</formula>
    </cfRule>
  </conditionalFormatting>
  <conditionalFormatting sqref="BL6:BL7">
    <cfRule type="cellIs" dxfId="1143" priority="110" operator="equal">
      <formula>"NO CUMPLE"</formula>
    </cfRule>
  </conditionalFormatting>
  <conditionalFormatting sqref="BL10:BL13">
    <cfRule type="cellIs" dxfId="1142" priority="109" operator="equal">
      <formula>"NO CUMPLE"</formula>
    </cfRule>
  </conditionalFormatting>
  <conditionalFormatting sqref="BL8:BL9">
    <cfRule type="cellIs" dxfId="1141" priority="108" operator="equal">
      <formula>"NO CUMPLE"</formula>
    </cfRule>
  </conditionalFormatting>
  <conditionalFormatting sqref="BK15">
    <cfRule type="cellIs" dxfId="1140" priority="106" operator="equal">
      <formula>"NO CUMPLE"</formula>
    </cfRule>
    <cfRule type="cellIs" dxfId="1139" priority="107" operator="equal">
      <formula>"CUMPLE"</formula>
    </cfRule>
  </conditionalFormatting>
  <conditionalFormatting sqref="CB6:CB7">
    <cfRule type="cellIs" dxfId="1138" priority="105" operator="equal">
      <formula>"NO CUMPLE"</formula>
    </cfRule>
  </conditionalFormatting>
  <conditionalFormatting sqref="CB10:CB13">
    <cfRule type="cellIs" dxfId="1137" priority="104" operator="equal">
      <formula>"NO CUMPLE"</formula>
    </cfRule>
  </conditionalFormatting>
  <conditionalFormatting sqref="CB8:CB9">
    <cfRule type="cellIs" dxfId="1136" priority="103" operator="equal">
      <formula>"NO CUMPLE"</formula>
    </cfRule>
  </conditionalFormatting>
  <conditionalFormatting sqref="CA15">
    <cfRule type="cellIs" dxfId="1135" priority="101" operator="equal">
      <formula>"NO CUMPLE"</formula>
    </cfRule>
    <cfRule type="cellIs" dxfId="1134" priority="102" operator="equal">
      <formula>"CUMPLE"</formula>
    </cfRule>
  </conditionalFormatting>
  <conditionalFormatting sqref="BX6:BX7">
    <cfRule type="cellIs" dxfId="1133" priority="100" operator="equal">
      <formula>"NO CUMPLE"</formula>
    </cfRule>
  </conditionalFormatting>
  <conditionalFormatting sqref="BX10:BX13">
    <cfRule type="cellIs" dxfId="1132" priority="99" operator="equal">
      <formula>"NO CUMPLE"</formula>
    </cfRule>
  </conditionalFormatting>
  <conditionalFormatting sqref="BX8:BX9">
    <cfRule type="cellIs" dxfId="1131" priority="98" operator="equal">
      <formula>"NO CUMPLE"</formula>
    </cfRule>
  </conditionalFormatting>
  <conditionalFormatting sqref="BW15">
    <cfRule type="cellIs" dxfId="1130" priority="96" operator="equal">
      <formula>"NO CUMPLE"</formula>
    </cfRule>
    <cfRule type="cellIs" dxfId="1129" priority="97" operator="equal">
      <formula>"CUMPLE"</formula>
    </cfRule>
  </conditionalFormatting>
  <conditionalFormatting sqref="CJ6:CJ7">
    <cfRule type="cellIs" dxfId="1128" priority="95" operator="equal">
      <formula>"NO CUMPLE"</formula>
    </cfRule>
  </conditionalFormatting>
  <conditionalFormatting sqref="CJ10:CJ13">
    <cfRule type="cellIs" dxfId="1127" priority="94" operator="equal">
      <formula>"NO CUMPLE"</formula>
    </cfRule>
  </conditionalFormatting>
  <conditionalFormatting sqref="CJ8:CJ9">
    <cfRule type="cellIs" dxfId="1126" priority="93" operator="equal">
      <formula>"NO CUMPLE"</formula>
    </cfRule>
  </conditionalFormatting>
  <conditionalFormatting sqref="CI15">
    <cfRule type="cellIs" dxfId="1125" priority="91" operator="equal">
      <formula>"NO CUMPLE"</formula>
    </cfRule>
    <cfRule type="cellIs" dxfId="1124" priority="92" operator="equal">
      <formula>"CUMPLE"</formula>
    </cfRule>
  </conditionalFormatting>
  <conditionalFormatting sqref="CR6:CR7">
    <cfRule type="cellIs" dxfId="1123" priority="90" operator="equal">
      <formula>"NO CUMPLE"</formula>
    </cfRule>
  </conditionalFormatting>
  <conditionalFormatting sqref="CR10:CR13">
    <cfRule type="cellIs" dxfId="1122" priority="89" operator="equal">
      <formula>"NO CUMPLE"</formula>
    </cfRule>
  </conditionalFormatting>
  <conditionalFormatting sqref="CR8:CR9">
    <cfRule type="cellIs" dxfId="1121" priority="88" operator="equal">
      <formula>"NO CUMPLE"</formula>
    </cfRule>
  </conditionalFormatting>
  <conditionalFormatting sqref="CQ15">
    <cfRule type="cellIs" dxfId="1120" priority="86" operator="equal">
      <formula>"NO CUMPLE"</formula>
    </cfRule>
    <cfRule type="cellIs" dxfId="1119" priority="87" operator="equal">
      <formula>"CUMPLE"</formula>
    </cfRule>
  </conditionalFormatting>
  <conditionalFormatting sqref="CN6:CN7">
    <cfRule type="cellIs" dxfId="1118" priority="85" operator="equal">
      <formula>"NO CUMPLE"</formula>
    </cfRule>
  </conditionalFormatting>
  <conditionalFormatting sqref="CN10:CN13">
    <cfRule type="cellIs" dxfId="1117" priority="84" operator="equal">
      <formula>"NO CUMPLE"</formula>
    </cfRule>
  </conditionalFormatting>
  <conditionalFormatting sqref="CN8:CN9">
    <cfRule type="cellIs" dxfId="1116" priority="83" operator="equal">
      <formula>"NO CUMPLE"</formula>
    </cfRule>
  </conditionalFormatting>
  <conditionalFormatting sqref="CM15">
    <cfRule type="cellIs" dxfId="1115" priority="81" operator="equal">
      <formula>"NO CUMPLE"</formula>
    </cfRule>
    <cfRule type="cellIs" dxfId="1114" priority="82" operator="equal">
      <formula>"CUMPLE"</formula>
    </cfRule>
  </conditionalFormatting>
  <conditionalFormatting sqref="CV6:CV7">
    <cfRule type="cellIs" dxfId="1113" priority="80" operator="equal">
      <formula>"NO CUMPLE"</formula>
    </cfRule>
  </conditionalFormatting>
  <conditionalFormatting sqref="CV10:CV13">
    <cfRule type="cellIs" dxfId="1112" priority="79" operator="equal">
      <formula>"NO CUMPLE"</formula>
    </cfRule>
  </conditionalFormatting>
  <conditionalFormatting sqref="CV8:CV9">
    <cfRule type="cellIs" dxfId="1111" priority="78" operator="equal">
      <formula>"NO CUMPLE"</formula>
    </cfRule>
  </conditionalFormatting>
  <conditionalFormatting sqref="CU15">
    <cfRule type="cellIs" dxfId="1110" priority="76" operator="equal">
      <formula>"NO CUMPLE"</formula>
    </cfRule>
    <cfRule type="cellIs" dxfId="1109" priority="77" operator="equal">
      <formula>"CUMPLE"</formula>
    </cfRule>
  </conditionalFormatting>
  <conditionalFormatting sqref="CZ6:CZ7">
    <cfRule type="cellIs" dxfId="1108" priority="75" operator="equal">
      <formula>"NO CUMPLE"</formula>
    </cfRule>
  </conditionalFormatting>
  <conditionalFormatting sqref="CZ10:CZ13">
    <cfRule type="cellIs" dxfId="1107" priority="74" operator="equal">
      <formula>"NO CUMPLE"</formula>
    </cfRule>
  </conditionalFormatting>
  <conditionalFormatting sqref="CZ8:CZ9">
    <cfRule type="cellIs" dxfId="1106" priority="73" operator="equal">
      <formula>"NO CUMPLE"</formula>
    </cfRule>
  </conditionalFormatting>
  <conditionalFormatting sqref="CY15">
    <cfRule type="cellIs" dxfId="1105" priority="71" operator="equal">
      <formula>"NO CUMPLE"</formula>
    </cfRule>
    <cfRule type="cellIs" dxfId="1104" priority="72" operator="equal">
      <formula>"CUMPLE"</formula>
    </cfRule>
  </conditionalFormatting>
  <conditionalFormatting sqref="DL6:DL7">
    <cfRule type="cellIs" dxfId="1103" priority="70" operator="equal">
      <formula>"NO CUMPLE"</formula>
    </cfRule>
  </conditionalFormatting>
  <conditionalFormatting sqref="DL10:DL13">
    <cfRule type="cellIs" dxfId="1102" priority="69" operator="equal">
      <formula>"NO CUMPLE"</formula>
    </cfRule>
  </conditionalFormatting>
  <conditionalFormatting sqref="DL8:DL9">
    <cfRule type="cellIs" dxfId="1101" priority="68" operator="equal">
      <formula>"NO CUMPLE"</formula>
    </cfRule>
  </conditionalFormatting>
  <conditionalFormatting sqref="DK15">
    <cfRule type="cellIs" dxfId="1100" priority="66" operator="equal">
      <formula>"NO CUMPLE"</formula>
    </cfRule>
    <cfRule type="cellIs" dxfId="1099" priority="67" operator="equal">
      <formula>"CUMPLE"</formula>
    </cfRule>
  </conditionalFormatting>
  <conditionalFormatting sqref="DD6:DD7">
    <cfRule type="cellIs" dxfId="1098" priority="65" operator="equal">
      <formula>"NO CUMPLE"</formula>
    </cfRule>
  </conditionalFormatting>
  <conditionalFormatting sqref="DD10:DD13">
    <cfRule type="cellIs" dxfId="1097" priority="64" operator="equal">
      <formula>"NO CUMPLE"</formula>
    </cfRule>
  </conditionalFormatting>
  <conditionalFormatting sqref="DD8:DD9">
    <cfRule type="cellIs" dxfId="1096" priority="63" operator="equal">
      <formula>"NO CUMPLE"</formula>
    </cfRule>
  </conditionalFormatting>
  <conditionalFormatting sqref="DC15">
    <cfRule type="cellIs" dxfId="1095" priority="61" operator="equal">
      <formula>"NO CUMPLE"</formula>
    </cfRule>
    <cfRule type="cellIs" dxfId="1094" priority="62" operator="equal">
      <formula>"CUMPLE"</formula>
    </cfRule>
  </conditionalFormatting>
  <conditionalFormatting sqref="DP6:DP7">
    <cfRule type="cellIs" dxfId="1093" priority="60" operator="equal">
      <formula>"NO CUMPLE"</formula>
    </cfRule>
  </conditionalFormatting>
  <conditionalFormatting sqref="DP10:DP13">
    <cfRule type="cellIs" dxfId="1092" priority="59" operator="equal">
      <formula>"NO CUMPLE"</formula>
    </cfRule>
  </conditionalFormatting>
  <conditionalFormatting sqref="DP8:DP9">
    <cfRule type="cellIs" dxfId="1091" priority="58" operator="equal">
      <formula>"NO CUMPLE"</formula>
    </cfRule>
  </conditionalFormatting>
  <conditionalFormatting sqref="DO15">
    <cfRule type="cellIs" dxfId="1090" priority="56" operator="equal">
      <formula>"NO CUMPLE"</formula>
    </cfRule>
    <cfRule type="cellIs" dxfId="1089" priority="57" operator="equal">
      <formula>"CUMPLE"</formula>
    </cfRule>
  </conditionalFormatting>
  <conditionalFormatting sqref="DT6:DT7">
    <cfRule type="cellIs" dxfId="1088" priority="55" operator="equal">
      <formula>"NO CUMPLE"</formula>
    </cfRule>
  </conditionalFormatting>
  <conditionalFormatting sqref="DT10:DT13">
    <cfRule type="cellIs" dxfId="1087" priority="54" operator="equal">
      <formula>"NO CUMPLE"</formula>
    </cfRule>
  </conditionalFormatting>
  <conditionalFormatting sqref="DT8:DT9">
    <cfRule type="cellIs" dxfId="1086" priority="53" operator="equal">
      <formula>"NO CUMPLE"</formula>
    </cfRule>
  </conditionalFormatting>
  <conditionalFormatting sqref="DS15">
    <cfRule type="cellIs" dxfId="1085" priority="51" operator="equal">
      <formula>"NO CUMPLE"</formula>
    </cfRule>
    <cfRule type="cellIs" dxfId="1084" priority="52" operator="equal">
      <formula>"CUMPLE"</formula>
    </cfRule>
  </conditionalFormatting>
  <conditionalFormatting sqref="EJ6:EJ7">
    <cfRule type="cellIs" dxfId="1083" priority="50" operator="equal">
      <formula>"NO CUMPLE"</formula>
    </cfRule>
  </conditionalFormatting>
  <conditionalFormatting sqref="EJ10:EJ13">
    <cfRule type="cellIs" dxfId="1082" priority="49" operator="equal">
      <formula>"NO CUMPLE"</formula>
    </cfRule>
  </conditionalFormatting>
  <conditionalFormatting sqref="EJ8:EJ9">
    <cfRule type="cellIs" dxfId="1081" priority="48" operator="equal">
      <formula>"NO CUMPLE"</formula>
    </cfRule>
  </conditionalFormatting>
  <conditionalFormatting sqref="EI15">
    <cfRule type="cellIs" dxfId="1080" priority="46" operator="equal">
      <formula>"NO CUMPLE"</formula>
    </cfRule>
    <cfRule type="cellIs" dxfId="1079" priority="47" operator="equal">
      <formula>"CUMPLE"</formula>
    </cfRule>
  </conditionalFormatting>
  <conditionalFormatting sqref="DX6:DX7">
    <cfRule type="cellIs" dxfId="1078" priority="45" operator="equal">
      <formula>"NO CUMPLE"</formula>
    </cfRule>
  </conditionalFormatting>
  <conditionalFormatting sqref="DX10:DX13">
    <cfRule type="cellIs" dxfId="1077" priority="44" operator="equal">
      <formula>"NO CUMPLE"</formula>
    </cfRule>
  </conditionalFormatting>
  <conditionalFormatting sqref="DX8:DX9">
    <cfRule type="cellIs" dxfId="1076" priority="43" operator="equal">
      <formula>"NO CUMPLE"</formula>
    </cfRule>
  </conditionalFormatting>
  <conditionalFormatting sqref="DW15">
    <cfRule type="cellIs" dxfId="1075" priority="41" operator="equal">
      <formula>"NO CUMPLE"</formula>
    </cfRule>
    <cfRule type="cellIs" dxfId="1074" priority="42" operator="equal">
      <formula>"CUMPLE"</formula>
    </cfRule>
  </conditionalFormatting>
  <conditionalFormatting sqref="EN6:EN7">
    <cfRule type="cellIs" dxfId="1073" priority="40" operator="equal">
      <formula>"NO CUMPLE"</formula>
    </cfRule>
  </conditionalFormatting>
  <conditionalFormatting sqref="EN10:EN13">
    <cfRule type="cellIs" dxfId="1072" priority="39" operator="equal">
      <formula>"NO CUMPLE"</formula>
    </cfRule>
  </conditionalFormatting>
  <conditionalFormatting sqref="EN8:EN9">
    <cfRule type="cellIs" dxfId="1071" priority="38" operator="equal">
      <formula>"NO CUMPLE"</formula>
    </cfRule>
  </conditionalFormatting>
  <conditionalFormatting sqref="EM15">
    <cfRule type="cellIs" dxfId="1070" priority="36" operator="equal">
      <formula>"NO CUMPLE"</formula>
    </cfRule>
    <cfRule type="cellIs" dxfId="1069" priority="37" operator="equal">
      <formula>"CUMPLE"</formula>
    </cfRule>
  </conditionalFormatting>
  <conditionalFormatting sqref="EF6:EF7">
    <cfRule type="cellIs" dxfId="1068" priority="35" operator="equal">
      <formula>"NO CUMPLE"</formula>
    </cfRule>
  </conditionalFormatting>
  <conditionalFormatting sqref="EF10:EF13">
    <cfRule type="cellIs" dxfId="1067" priority="34" operator="equal">
      <formula>"NO CUMPLE"</formula>
    </cfRule>
  </conditionalFormatting>
  <conditionalFormatting sqref="EF8:EF9">
    <cfRule type="cellIs" dxfId="1066" priority="33" operator="equal">
      <formula>"NO CUMPLE"</formula>
    </cfRule>
  </conditionalFormatting>
  <conditionalFormatting sqref="EE15">
    <cfRule type="cellIs" dxfId="1065" priority="31" operator="equal">
      <formula>"NO CUMPLE"</formula>
    </cfRule>
    <cfRule type="cellIs" dxfId="1064" priority="32" operator="equal">
      <formula>"CUMPLE"</formula>
    </cfRule>
  </conditionalFormatting>
  <conditionalFormatting sqref="EB6:EB7">
    <cfRule type="cellIs" dxfId="1063" priority="30" operator="equal">
      <formula>"NO CUMPLE"</formula>
    </cfRule>
  </conditionalFormatting>
  <conditionalFormatting sqref="EB10:EB13">
    <cfRule type="cellIs" dxfId="1062" priority="29" operator="equal">
      <formula>"NO CUMPLE"</formula>
    </cfRule>
  </conditionalFormatting>
  <conditionalFormatting sqref="EB8:EB9">
    <cfRule type="cellIs" dxfId="1061" priority="28" operator="equal">
      <formula>"NO CUMPLE"</formula>
    </cfRule>
  </conditionalFormatting>
  <conditionalFormatting sqref="EA15">
    <cfRule type="cellIs" dxfId="1060" priority="26" operator="equal">
      <formula>"NO CUMPLE"</formula>
    </cfRule>
    <cfRule type="cellIs" dxfId="1059" priority="27" operator="equal">
      <formula>"CUMPLE"</formula>
    </cfRule>
  </conditionalFormatting>
  <conditionalFormatting sqref="BD6:BD7">
    <cfRule type="cellIs" dxfId="1058" priority="25" operator="equal">
      <formula>"NO CUMPLE"</formula>
    </cfRule>
  </conditionalFormatting>
  <conditionalFormatting sqref="BD10:BD13">
    <cfRule type="cellIs" dxfId="1057" priority="24" operator="equal">
      <formula>"NO CUMPLE"</formula>
    </cfRule>
  </conditionalFormatting>
  <conditionalFormatting sqref="BD8:BD9">
    <cfRule type="cellIs" dxfId="1056" priority="23" operator="equal">
      <formula>"NO CUMPLE"</formula>
    </cfRule>
  </conditionalFormatting>
  <conditionalFormatting sqref="BC15">
    <cfRule type="cellIs" dxfId="1055" priority="21" operator="equal">
      <formula>"NO CUMPLE"</formula>
    </cfRule>
    <cfRule type="cellIs" dxfId="1054" priority="22" operator="equal">
      <formula>"CUMPLE"</formula>
    </cfRule>
  </conditionalFormatting>
  <conditionalFormatting sqref="BT6:BT7">
    <cfRule type="cellIs" dxfId="1053" priority="20" operator="equal">
      <formula>"NO CUMPLE"</formula>
    </cfRule>
  </conditionalFormatting>
  <conditionalFormatting sqref="BT10:BT13">
    <cfRule type="cellIs" dxfId="1052" priority="19" operator="equal">
      <formula>"NO CUMPLE"</formula>
    </cfRule>
  </conditionalFormatting>
  <conditionalFormatting sqref="BT8:BT9">
    <cfRule type="cellIs" dxfId="1051" priority="18" operator="equal">
      <formula>"NO CUMPLE"</formula>
    </cfRule>
  </conditionalFormatting>
  <conditionalFormatting sqref="BS15">
    <cfRule type="cellIs" dxfId="1050" priority="16" operator="equal">
      <formula>"NO CUMPLE"</formula>
    </cfRule>
    <cfRule type="cellIs" dxfId="1049" priority="17" operator="equal">
      <formula>"CUMPLE"</formula>
    </cfRule>
  </conditionalFormatting>
  <conditionalFormatting sqref="DH6:DH7">
    <cfRule type="cellIs" dxfId="1048" priority="15" operator="equal">
      <formula>"NO CUMPLE"</formula>
    </cfRule>
  </conditionalFormatting>
  <conditionalFormatting sqref="DH10:DH13">
    <cfRule type="cellIs" dxfId="1047" priority="14" operator="equal">
      <formula>"NO CUMPLE"</formula>
    </cfRule>
  </conditionalFormatting>
  <conditionalFormatting sqref="DH8:DH9">
    <cfRule type="cellIs" dxfId="1046" priority="13" operator="equal">
      <formula>"NO CUMPLE"</formula>
    </cfRule>
  </conditionalFormatting>
  <conditionalFormatting sqref="DG15">
    <cfRule type="cellIs" dxfId="1045" priority="11" operator="equal">
      <formula>"NO CUMPLE"</formula>
    </cfRule>
    <cfRule type="cellIs" dxfId="1044" priority="12" operator="equal">
      <formula>"CUMPLE"</formula>
    </cfRule>
  </conditionalFormatting>
  <conditionalFormatting sqref="EV6:EV7">
    <cfRule type="cellIs" dxfId="1043" priority="10" operator="equal">
      <formula>"NO CUMPLE"</formula>
    </cfRule>
  </conditionalFormatting>
  <conditionalFormatting sqref="EV10:EV13">
    <cfRule type="cellIs" dxfId="1042" priority="9" operator="equal">
      <formula>"NO CUMPLE"</formula>
    </cfRule>
  </conditionalFormatting>
  <conditionalFormatting sqref="EV8:EV9">
    <cfRule type="cellIs" dxfId="1041" priority="8" operator="equal">
      <formula>"NO CUMPLE"</formula>
    </cfRule>
  </conditionalFormatting>
  <conditionalFormatting sqref="EU15">
    <cfRule type="cellIs" dxfId="1040" priority="6" operator="equal">
      <formula>"NO CUMPLE"</formula>
    </cfRule>
    <cfRule type="cellIs" dxfId="1039" priority="7" operator="equal">
      <formula>"CUMPLE"</formula>
    </cfRule>
  </conditionalFormatting>
  <conditionalFormatting sqref="ER6:ER7">
    <cfRule type="cellIs" dxfId="1038" priority="5" operator="equal">
      <formula>"NO CUMPLE"</formula>
    </cfRule>
  </conditionalFormatting>
  <conditionalFormatting sqref="ER10:ER13">
    <cfRule type="cellIs" dxfId="1037" priority="4" operator="equal">
      <formula>"NO CUMPLE"</formula>
    </cfRule>
  </conditionalFormatting>
  <conditionalFormatting sqref="ER8:ER9">
    <cfRule type="cellIs" dxfId="1036" priority="3" operator="equal">
      <formula>"NO CUMPLE"</formula>
    </cfRule>
  </conditionalFormatting>
  <conditionalFormatting sqref="EQ15">
    <cfRule type="cellIs" dxfId="1035" priority="1" operator="equal">
      <formula>"NO CUMPLE"</formula>
    </cfRule>
    <cfRule type="cellIs" dxfId="1034"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32"/>
  <sheetViews>
    <sheetView view="pageBreakPreview" topLeftCell="A9" zoomScale="80" zoomScaleNormal="80" zoomScaleSheetLayoutView="80" workbookViewId="0">
      <pane xSplit="4" ySplit="4" topLeftCell="BO13" activePane="bottomRight" state="frozen"/>
      <selection activeCell="A9" sqref="A9"/>
      <selection pane="topRight" activeCell="E9" sqref="E9"/>
      <selection pane="bottomLeft" activeCell="A13" sqref="A13"/>
      <selection pane="bottomRight" activeCell="BY11" sqref="BY11"/>
    </sheetView>
  </sheetViews>
  <sheetFormatPr baseColWidth="10" defaultRowHeight="12.75" x14ac:dyDescent="0.2"/>
  <cols>
    <col min="1" max="1" width="11.42578125" style="133"/>
    <col min="2" max="2" width="38.7109375" style="133" customWidth="1"/>
    <col min="3" max="3" width="13.7109375" style="133" customWidth="1"/>
    <col min="4" max="4" width="10.7109375" style="133" customWidth="1"/>
    <col min="5" max="5" width="13.7109375" style="133" customWidth="1"/>
    <col min="6" max="6" width="10.7109375" style="133" customWidth="1"/>
    <col min="7" max="7" width="13.7109375" style="133" customWidth="1"/>
    <col min="8" max="8" width="10.7109375" style="133" customWidth="1"/>
    <col min="9" max="9" width="13.7109375" style="133" customWidth="1"/>
    <col min="10" max="10" width="10.7109375" style="133" customWidth="1"/>
    <col min="11" max="11" width="13.7109375" style="133" customWidth="1"/>
    <col min="12" max="12" width="10.7109375" style="133" customWidth="1"/>
    <col min="13" max="13" width="13.7109375" style="133" customWidth="1"/>
    <col min="14" max="14" width="10.7109375" style="133" customWidth="1"/>
    <col min="15" max="15" width="13.7109375" style="133" customWidth="1"/>
    <col min="16" max="16" width="10.7109375" style="133" customWidth="1"/>
    <col min="17" max="17" width="13.7109375" style="133" customWidth="1"/>
    <col min="18" max="18" width="10.7109375" style="133" customWidth="1"/>
    <col min="19" max="19" width="13.7109375" style="133" customWidth="1"/>
    <col min="20" max="20" width="10.7109375" style="133" customWidth="1"/>
    <col min="21" max="21" width="13.7109375" style="133" customWidth="1"/>
    <col min="22" max="22" width="10.7109375" style="133" customWidth="1"/>
    <col min="23" max="23" width="13.7109375" style="133" customWidth="1"/>
    <col min="24" max="24" width="10.7109375" style="133" customWidth="1"/>
    <col min="25" max="25" width="13.7109375" style="133" customWidth="1"/>
    <col min="26" max="26" width="10.7109375" style="133" customWidth="1"/>
    <col min="27" max="27" width="13.7109375" style="133" customWidth="1"/>
    <col min="28" max="28" width="10.7109375" style="133" customWidth="1"/>
    <col min="29" max="29" width="13.7109375" style="133" customWidth="1"/>
    <col min="30" max="30" width="10.7109375" style="133" customWidth="1"/>
    <col min="31" max="31" width="13.7109375" style="133" customWidth="1"/>
    <col min="32" max="32" width="10.7109375" style="133" customWidth="1"/>
    <col min="33" max="33" width="13.7109375" style="133" customWidth="1"/>
    <col min="34" max="34" width="10.7109375" style="133" customWidth="1"/>
    <col min="35" max="35" width="13.7109375" style="133" customWidth="1"/>
    <col min="36" max="36" width="10.7109375" style="133" customWidth="1"/>
    <col min="37" max="37" width="13.7109375" style="133" customWidth="1"/>
    <col min="38" max="38" width="10.7109375" style="133" customWidth="1"/>
    <col min="39" max="39" width="13.7109375" style="133" customWidth="1"/>
    <col min="40" max="40" width="10.7109375" style="133" customWidth="1"/>
    <col min="41" max="41" width="13.7109375" style="133" customWidth="1"/>
    <col min="42" max="42" width="10.7109375" style="133" customWidth="1"/>
    <col min="43" max="43" width="13.7109375" style="133" customWidth="1"/>
    <col min="44" max="44" width="10.7109375" style="133" customWidth="1"/>
    <col min="45" max="45" width="13.7109375" style="133" customWidth="1"/>
    <col min="46" max="46" width="10.7109375" style="133" customWidth="1"/>
    <col min="47" max="47" width="13.7109375" style="133" customWidth="1"/>
    <col min="48" max="48" width="10.7109375" style="133" customWidth="1"/>
    <col min="49" max="49" width="13.7109375" style="133" customWidth="1"/>
    <col min="50" max="50" width="10.7109375" style="133" customWidth="1"/>
    <col min="51" max="51" width="13.7109375" style="133" customWidth="1"/>
    <col min="52" max="52" width="10.7109375" style="133" customWidth="1"/>
    <col min="53" max="53" width="13.7109375" style="133" customWidth="1"/>
    <col min="54" max="54" width="10.7109375" style="133" customWidth="1"/>
    <col min="55" max="55" width="13.7109375" style="133" customWidth="1"/>
    <col min="56" max="56" width="10.7109375" style="133" customWidth="1"/>
    <col min="57" max="57" width="13.7109375" style="133" customWidth="1"/>
    <col min="58" max="58" width="10.7109375" style="133" customWidth="1"/>
    <col min="59" max="59" width="13.7109375" style="133" customWidth="1"/>
    <col min="60" max="60" width="10.7109375" style="133" customWidth="1"/>
    <col min="61" max="61" width="13.7109375" style="133" customWidth="1"/>
    <col min="62" max="62" width="10.7109375" style="133" customWidth="1"/>
    <col min="63" max="63" width="13.7109375" style="133" customWidth="1"/>
    <col min="64" max="64" width="10.7109375" style="133" customWidth="1"/>
    <col min="65" max="65" width="13.7109375" style="133" customWidth="1"/>
    <col min="66" max="66" width="10.7109375" style="133" customWidth="1"/>
    <col min="67" max="67" width="13.7109375" style="133" customWidth="1"/>
    <col min="68" max="68" width="10.7109375" style="133" customWidth="1"/>
    <col min="69" max="69" width="13.7109375" style="133" customWidth="1"/>
    <col min="70" max="70" width="10.7109375" style="133" customWidth="1"/>
    <col min="71" max="71" width="13.7109375" style="133" customWidth="1"/>
    <col min="72" max="72" width="10.7109375" style="133" customWidth="1"/>
    <col min="73" max="73" width="13.7109375" style="133" customWidth="1"/>
    <col min="74" max="74" width="10.7109375" style="133" customWidth="1"/>
    <col min="75" max="75" width="13.7109375" style="133" customWidth="1"/>
    <col min="76" max="76" width="10.7109375" style="133" customWidth="1"/>
    <col min="77" max="77" width="13.7109375" style="133" customWidth="1"/>
    <col min="78" max="79" width="10.7109375" style="133" customWidth="1"/>
    <col min="80" max="16384" width="11.42578125" style="133"/>
  </cols>
  <sheetData>
    <row r="1" spans="1:79" ht="19.5" customHeight="1" x14ac:dyDescent="0.2">
      <c r="A1" s="231" t="s">
        <v>141</v>
      </c>
      <c r="B1" s="134"/>
      <c r="D1" s="134"/>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row>
    <row r="2" spans="1:79" ht="19.5" customHeight="1" x14ac:dyDescent="0.2">
      <c r="A2" s="231" t="s">
        <v>142</v>
      </c>
      <c r="B2" s="134"/>
      <c r="D2" s="134"/>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row>
    <row r="3" spans="1:79" x14ac:dyDescent="0.2">
      <c r="A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row>
    <row r="4" spans="1:79" ht="15.75" customHeight="1" x14ac:dyDescent="0.2">
      <c r="A4" s="102" t="s">
        <v>139</v>
      </c>
      <c r="B4" s="136"/>
      <c r="D4" s="136"/>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row>
    <row r="5" spans="1:79" ht="18.75" customHeight="1" x14ac:dyDescent="0.2">
      <c r="A5" s="103" t="s">
        <v>143</v>
      </c>
      <c r="B5" s="137"/>
      <c r="D5" s="137"/>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row>
    <row r="6" spans="1:79" x14ac:dyDescent="0.2">
      <c r="A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row>
    <row r="7" spans="1:79" ht="159" customHeight="1" x14ac:dyDescent="0.2">
      <c r="A7" s="313" t="s">
        <v>140</v>
      </c>
      <c r="B7" s="313"/>
      <c r="C7" s="313"/>
      <c r="D7" s="313"/>
      <c r="E7" s="186"/>
      <c r="F7" s="186"/>
      <c r="G7" s="186"/>
      <c r="H7" s="186"/>
      <c r="I7" s="186"/>
      <c r="J7" s="186"/>
      <c r="K7" s="186"/>
      <c r="L7" s="186"/>
      <c r="M7" s="186"/>
      <c r="N7" s="186"/>
      <c r="O7" s="158"/>
      <c r="P7" s="158"/>
      <c r="Q7" s="158"/>
      <c r="R7" s="158"/>
      <c r="S7" s="158"/>
      <c r="T7" s="158"/>
      <c r="U7" s="158"/>
      <c r="V7" s="158"/>
      <c r="W7" s="158"/>
      <c r="X7" s="158"/>
      <c r="Y7" s="158"/>
      <c r="Z7" s="158"/>
      <c r="AA7" s="158"/>
      <c r="AB7" s="158"/>
      <c r="AC7" s="186"/>
      <c r="AD7" s="186"/>
      <c r="AE7" s="158"/>
      <c r="AF7" s="158"/>
      <c r="AG7" s="186"/>
      <c r="AH7" s="186"/>
      <c r="AI7" s="158"/>
      <c r="AJ7" s="158"/>
      <c r="AK7" s="186"/>
      <c r="AL7" s="186"/>
      <c r="AM7" s="158"/>
      <c r="AN7" s="158"/>
      <c r="AO7" s="158"/>
      <c r="AP7" s="158"/>
      <c r="AQ7" s="158"/>
      <c r="AR7" s="158"/>
      <c r="AS7" s="158"/>
      <c r="AT7" s="158"/>
      <c r="AU7" s="158"/>
      <c r="AV7" s="158"/>
      <c r="AW7" s="158"/>
      <c r="AX7" s="158"/>
      <c r="AY7" s="158"/>
      <c r="AZ7" s="158"/>
      <c r="BA7" s="158"/>
      <c r="BB7" s="158"/>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row>
    <row r="8" spans="1:79" s="138" customFormat="1" x14ac:dyDescent="0.2">
      <c r="A8" s="139"/>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92"/>
    </row>
    <row r="9" spans="1:79" x14ac:dyDescent="0.2">
      <c r="A9" s="141"/>
      <c r="B9" s="142"/>
      <c r="C9" s="319"/>
      <c r="D9" s="320"/>
      <c r="E9" s="301">
        <v>1</v>
      </c>
      <c r="F9" s="301"/>
      <c r="G9" s="301">
        <v>2</v>
      </c>
      <c r="H9" s="301"/>
      <c r="I9" s="301">
        <v>3</v>
      </c>
      <c r="J9" s="301"/>
      <c r="K9" s="301">
        <v>4</v>
      </c>
      <c r="L9" s="301"/>
      <c r="M9" s="301">
        <v>5</v>
      </c>
      <c r="N9" s="301"/>
      <c r="O9" s="301">
        <v>6</v>
      </c>
      <c r="P9" s="301"/>
      <c r="Q9" s="301">
        <v>7</v>
      </c>
      <c r="R9" s="301"/>
      <c r="S9" s="301">
        <v>8</v>
      </c>
      <c r="T9" s="301"/>
      <c r="U9" s="301">
        <v>9</v>
      </c>
      <c r="V9" s="301"/>
      <c r="W9" s="301">
        <v>10</v>
      </c>
      <c r="X9" s="301"/>
      <c r="Y9" s="301">
        <v>11</v>
      </c>
      <c r="Z9" s="301"/>
      <c r="AA9" s="301">
        <v>12</v>
      </c>
      <c r="AB9" s="301"/>
      <c r="AC9" s="301">
        <v>13</v>
      </c>
      <c r="AD9" s="301"/>
      <c r="AE9" s="301">
        <v>14</v>
      </c>
      <c r="AF9" s="301"/>
      <c r="AG9" s="301">
        <v>15</v>
      </c>
      <c r="AH9" s="301"/>
      <c r="AI9" s="301">
        <v>16</v>
      </c>
      <c r="AJ9" s="301"/>
      <c r="AK9" s="301">
        <v>17</v>
      </c>
      <c r="AL9" s="301"/>
      <c r="AM9" s="301">
        <v>18</v>
      </c>
      <c r="AN9" s="301"/>
      <c r="AO9" s="301">
        <v>19</v>
      </c>
      <c r="AP9" s="301"/>
      <c r="AQ9" s="301">
        <v>20</v>
      </c>
      <c r="AR9" s="301"/>
      <c r="AS9" s="301">
        <v>21</v>
      </c>
      <c r="AT9" s="301"/>
      <c r="AU9" s="301">
        <v>22</v>
      </c>
      <c r="AV9" s="301"/>
      <c r="AW9" s="301">
        <v>23</v>
      </c>
      <c r="AX9" s="301"/>
      <c r="AY9" s="301">
        <v>24</v>
      </c>
      <c r="AZ9" s="301"/>
      <c r="BA9" s="301">
        <v>25</v>
      </c>
      <c r="BB9" s="301"/>
      <c r="BC9" s="301">
        <v>26</v>
      </c>
      <c r="BD9" s="301"/>
      <c r="BE9" s="301">
        <v>27</v>
      </c>
      <c r="BF9" s="301"/>
      <c r="BG9" s="301">
        <v>28</v>
      </c>
      <c r="BH9" s="301"/>
      <c r="BI9" s="301">
        <v>29</v>
      </c>
      <c r="BJ9" s="301"/>
      <c r="BK9" s="301">
        <v>30</v>
      </c>
      <c r="BL9" s="301"/>
      <c r="BM9" s="301">
        <v>31</v>
      </c>
      <c r="BN9" s="301"/>
      <c r="BO9" s="301">
        <v>32</v>
      </c>
      <c r="BP9" s="301"/>
      <c r="BQ9" s="301">
        <v>33</v>
      </c>
      <c r="BR9" s="301"/>
      <c r="BS9" s="301">
        <v>34</v>
      </c>
      <c r="BT9" s="301"/>
      <c r="BU9" s="301">
        <v>35</v>
      </c>
      <c r="BV9" s="301"/>
      <c r="BW9" s="301">
        <v>36</v>
      </c>
      <c r="BX9" s="301"/>
      <c r="BY9" s="301">
        <v>37</v>
      </c>
      <c r="BZ9" s="301"/>
      <c r="CA9" s="172"/>
    </row>
    <row r="10" spans="1:79" ht="62.25" customHeight="1" x14ac:dyDescent="0.2">
      <c r="A10" s="315" t="s">
        <v>144</v>
      </c>
      <c r="B10" s="316" t="s">
        <v>119</v>
      </c>
      <c r="C10" s="317" t="s">
        <v>145</v>
      </c>
      <c r="D10" s="318"/>
      <c r="E10" s="302" t="s">
        <v>151</v>
      </c>
      <c r="F10" s="302"/>
      <c r="G10" s="302" t="s">
        <v>152</v>
      </c>
      <c r="H10" s="302"/>
      <c r="I10" s="302" t="s">
        <v>153</v>
      </c>
      <c r="J10" s="302"/>
      <c r="K10" s="302" t="s">
        <v>154</v>
      </c>
      <c r="L10" s="302"/>
      <c r="M10" s="302" t="s">
        <v>155</v>
      </c>
      <c r="N10" s="302"/>
      <c r="O10" s="302" t="s">
        <v>156</v>
      </c>
      <c r="P10" s="302"/>
      <c r="Q10" s="302" t="s">
        <v>179</v>
      </c>
      <c r="R10" s="302"/>
      <c r="S10" s="302" t="s">
        <v>180</v>
      </c>
      <c r="T10" s="302"/>
      <c r="U10" s="302" t="s">
        <v>181</v>
      </c>
      <c r="V10" s="302"/>
      <c r="W10" s="302" t="s">
        <v>182</v>
      </c>
      <c r="X10" s="302"/>
      <c r="Y10" s="302" t="s">
        <v>183</v>
      </c>
      <c r="Z10" s="302"/>
      <c r="AA10" s="302" t="s">
        <v>184</v>
      </c>
      <c r="AB10" s="302"/>
      <c r="AC10" s="302" t="s">
        <v>185</v>
      </c>
      <c r="AD10" s="302"/>
      <c r="AE10" s="302" t="s">
        <v>186</v>
      </c>
      <c r="AF10" s="302"/>
      <c r="AG10" s="302" t="s">
        <v>187</v>
      </c>
      <c r="AH10" s="302"/>
      <c r="AI10" s="302" t="s">
        <v>188</v>
      </c>
      <c r="AJ10" s="302"/>
      <c r="AK10" s="302" t="s">
        <v>189</v>
      </c>
      <c r="AL10" s="302"/>
      <c r="AM10" s="302" t="s">
        <v>190</v>
      </c>
      <c r="AN10" s="302"/>
      <c r="AO10" s="302" t="s">
        <v>191</v>
      </c>
      <c r="AP10" s="302"/>
      <c r="AQ10" s="302" t="s">
        <v>192</v>
      </c>
      <c r="AR10" s="302"/>
      <c r="AS10" s="302" t="s">
        <v>193</v>
      </c>
      <c r="AT10" s="302"/>
      <c r="AU10" s="302" t="s">
        <v>261</v>
      </c>
      <c r="AV10" s="302"/>
      <c r="AW10" s="302" t="s">
        <v>256</v>
      </c>
      <c r="AX10" s="302"/>
      <c r="AY10" s="302" t="s">
        <v>194</v>
      </c>
      <c r="AZ10" s="302"/>
      <c r="BA10" s="302" t="s">
        <v>266</v>
      </c>
      <c r="BB10" s="302"/>
      <c r="BC10" s="302" t="s">
        <v>272</v>
      </c>
      <c r="BD10" s="302"/>
      <c r="BE10" s="302" t="s">
        <v>195</v>
      </c>
      <c r="BF10" s="302"/>
      <c r="BG10" s="302" t="s">
        <v>196</v>
      </c>
      <c r="BH10" s="302"/>
      <c r="BI10" s="302" t="s">
        <v>197</v>
      </c>
      <c r="BJ10" s="302"/>
      <c r="BK10" s="302" t="s">
        <v>198</v>
      </c>
      <c r="BL10" s="302"/>
      <c r="BM10" s="302" t="s">
        <v>199</v>
      </c>
      <c r="BN10" s="302"/>
      <c r="BO10" s="302" t="s">
        <v>200</v>
      </c>
      <c r="BP10" s="302"/>
      <c r="BQ10" s="302" t="s">
        <v>284</v>
      </c>
      <c r="BR10" s="302"/>
      <c r="BS10" s="302" t="s">
        <v>201</v>
      </c>
      <c r="BT10" s="302"/>
      <c r="BU10" s="302" t="s">
        <v>320</v>
      </c>
      <c r="BV10" s="302"/>
      <c r="BW10" s="302" t="s">
        <v>203</v>
      </c>
      <c r="BX10" s="302"/>
      <c r="BY10" s="302" t="s">
        <v>204</v>
      </c>
      <c r="BZ10" s="302"/>
      <c r="CA10" s="193"/>
    </row>
    <row r="11" spans="1:79" ht="25.5" x14ac:dyDescent="0.2">
      <c r="A11" s="294"/>
      <c r="B11" s="296"/>
      <c r="C11" s="128" t="s">
        <v>146</v>
      </c>
      <c r="D11" s="128" t="s">
        <v>108</v>
      </c>
      <c r="E11" s="128" t="s">
        <v>146</v>
      </c>
      <c r="F11" s="128" t="s">
        <v>108</v>
      </c>
      <c r="G11" s="128" t="s">
        <v>146</v>
      </c>
      <c r="H11" s="128" t="s">
        <v>108</v>
      </c>
      <c r="I11" s="128" t="s">
        <v>146</v>
      </c>
      <c r="J11" s="128" t="s">
        <v>108</v>
      </c>
      <c r="K11" s="128" t="s">
        <v>146</v>
      </c>
      <c r="L11" s="128" t="s">
        <v>108</v>
      </c>
      <c r="M11" s="128" t="s">
        <v>146</v>
      </c>
      <c r="N11" s="128" t="s">
        <v>108</v>
      </c>
      <c r="O11" s="128" t="s">
        <v>146</v>
      </c>
      <c r="P11" s="128" t="s">
        <v>108</v>
      </c>
      <c r="Q11" s="128" t="s">
        <v>146</v>
      </c>
      <c r="R11" s="128" t="s">
        <v>108</v>
      </c>
      <c r="S11" s="128" t="s">
        <v>146</v>
      </c>
      <c r="T11" s="128" t="s">
        <v>108</v>
      </c>
      <c r="U11" s="128" t="s">
        <v>146</v>
      </c>
      <c r="V11" s="128" t="s">
        <v>108</v>
      </c>
      <c r="W11" s="128" t="s">
        <v>146</v>
      </c>
      <c r="X11" s="128" t="s">
        <v>108</v>
      </c>
      <c r="Y11" s="128" t="s">
        <v>146</v>
      </c>
      <c r="Z11" s="128" t="s">
        <v>108</v>
      </c>
      <c r="AA11" s="128" t="s">
        <v>146</v>
      </c>
      <c r="AB11" s="128" t="s">
        <v>108</v>
      </c>
      <c r="AC11" s="128" t="s">
        <v>146</v>
      </c>
      <c r="AD11" s="128" t="s">
        <v>108</v>
      </c>
      <c r="AE11" s="128" t="s">
        <v>146</v>
      </c>
      <c r="AF11" s="128" t="s">
        <v>108</v>
      </c>
      <c r="AG11" s="128" t="s">
        <v>146</v>
      </c>
      <c r="AH11" s="128" t="s">
        <v>108</v>
      </c>
      <c r="AI11" s="128" t="s">
        <v>146</v>
      </c>
      <c r="AJ11" s="128" t="s">
        <v>108</v>
      </c>
      <c r="AK11" s="128" t="s">
        <v>146</v>
      </c>
      <c r="AL11" s="128" t="s">
        <v>108</v>
      </c>
      <c r="AM11" s="128" t="s">
        <v>146</v>
      </c>
      <c r="AN11" s="128" t="s">
        <v>108</v>
      </c>
      <c r="AO11" s="128" t="s">
        <v>146</v>
      </c>
      <c r="AP11" s="128" t="s">
        <v>108</v>
      </c>
      <c r="AQ11" s="128" t="s">
        <v>146</v>
      </c>
      <c r="AR11" s="128" t="s">
        <v>108</v>
      </c>
      <c r="AS11" s="128" t="s">
        <v>146</v>
      </c>
      <c r="AT11" s="128" t="s">
        <v>108</v>
      </c>
      <c r="AU11" s="128" t="s">
        <v>146</v>
      </c>
      <c r="AV11" s="128" t="s">
        <v>108</v>
      </c>
      <c r="AW11" s="128" t="s">
        <v>146</v>
      </c>
      <c r="AX11" s="128" t="s">
        <v>108</v>
      </c>
      <c r="AY11" s="128" t="s">
        <v>146</v>
      </c>
      <c r="AZ11" s="128" t="s">
        <v>108</v>
      </c>
      <c r="BA11" s="128" t="s">
        <v>146</v>
      </c>
      <c r="BB11" s="128" t="s">
        <v>108</v>
      </c>
      <c r="BC11" s="128" t="s">
        <v>146</v>
      </c>
      <c r="BD11" s="128" t="s">
        <v>108</v>
      </c>
      <c r="BE11" s="128" t="s">
        <v>146</v>
      </c>
      <c r="BF11" s="128" t="s">
        <v>108</v>
      </c>
      <c r="BG11" s="128" t="s">
        <v>146</v>
      </c>
      <c r="BH11" s="128" t="s">
        <v>108</v>
      </c>
      <c r="BI11" s="128" t="s">
        <v>146</v>
      </c>
      <c r="BJ11" s="128" t="s">
        <v>108</v>
      </c>
      <c r="BK11" s="128" t="s">
        <v>146</v>
      </c>
      <c r="BL11" s="128" t="s">
        <v>108</v>
      </c>
      <c r="BM11" s="128" t="s">
        <v>146</v>
      </c>
      <c r="BN11" s="128" t="s">
        <v>108</v>
      </c>
      <c r="BO11" s="128" t="s">
        <v>146</v>
      </c>
      <c r="BP11" s="128" t="s">
        <v>108</v>
      </c>
      <c r="BQ11" s="128" t="s">
        <v>146</v>
      </c>
      <c r="BR11" s="128" t="s">
        <v>108</v>
      </c>
      <c r="BS11" s="128" t="s">
        <v>146</v>
      </c>
      <c r="BT11" s="128" t="s">
        <v>108</v>
      </c>
      <c r="BU11" s="128" t="s">
        <v>146</v>
      </c>
      <c r="BV11" s="128" t="s">
        <v>108</v>
      </c>
      <c r="BW11" s="128" t="s">
        <v>146</v>
      </c>
      <c r="BX11" s="128" t="s">
        <v>108</v>
      </c>
      <c r="BY11" s="128" t="s">
        <v>146</v>
      </c>
      <c r="BZ11" s="128" t="s">
        <v>108</v>
      </c>
      <c r="CA11" s="174"/>
    </row>
    <row r="12" spans="1:79" x14ac:dyDescent="0.2">
      <c r="A12" s="143"/>
      <c r="B12" s="144"/>
      <c r="C12" s="144"/>
      <c r="D12" s="144"/>
      <c r="E12" s="144"/>
      <c r="F12" s="144"/>
      <c r="G12" s="144"/>
      <c r="H12" s="145"/>
      <c r="I12" s="144"/>
      <c r="J12" s="144"/>
      <c r="K12" s="144"/>
      <c r="L12" s="145"/>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92"/>
    </row>
    <row r="13" spans="1:79" ht="30" customHeight="1" x14ac:dyDescent="0.2">
      <c r="A13" s="314"/>
      <c r="B13" s="146" t="s">
        <v>147</v>
      </c>
      <c r="C13" s="146"/>
      <c r="D13" s="146"/>
      <c r="E13" s="146"/>
      <c r="F13" s="146"/>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74"/>
    </row>
    <row r="14" spans="1:79" ht="47.25" customHeight="1" x14ac:dyDescent="0.2">
      <c r="A14" s="314"/>
      <c r="B14" s="167" t="s">
        <v>148</v>
      </c>
      <c r="C14" s="128" t="s">
        <v>212</v>
      </c>
      <c r="D14" s="128">
        <v>50</v>
      </c>
      <c r="E14" s="128" t="s">
        <v>212</v>
      </c>
      <c r="F14" s="128"/>
      <c r="G14" s="128" t="s">
        <v>212</v>
      </c>
      <c r="H14" s="128">
        <v>50</v>
      </c>
      <c r="I14" s="128" t="s">
        <v>212</v>
      </c>
      <c r="J14" s="128">
        <v>50</v>
      </c>
      <c r="K14" s="128" t="s">
        <v>212</v>
      </c>
      <c r="L14" s="128">
        <v>50</v>
      </c>
      <c r="M14" s="128" t="s">
        <v>212</v>
      </c>
      <c r="N14" s="128">
        <v>50</v>
      </c>
      <c r="O14" s="128" t="s">
        <v>212</v>
      </c>
      <c r="P14" s="128">
        <v>50</v>
      </c>
      <c r="Q14" s="128" t="s">
        <v>212</v>
      </c>
      <c r="R14" s="128">
        <v>50</v>
      </c>
      <c r="S14" s="128" t="s">
        <v>212</v>
      </c>
      <c r="T14" s="128">
        <v>50</v>
      </c>
      <c r="U14" s="128" t="s">
        <v>212</v>
      </c>
      <c r="V14" s="128">
        <v>50</v>
      </c>
      <c r="W14" s="128" t="s">
        <v>212</v>
      </c>
      <c r="X14" s="128">
        <v>50</v>
      </c>
      <c r="Y14" s="128" t="s">
        <v>212</v>
      </c>
      <c r="Z14" s="128">
        <v>50</v>
      </c>
      <c r="AA14" s="128" t="s">
        <v>212</v>
      </c>
      <c r="AB14" s="128">
        <v>50</v>
      </c>
      <c r="AC14" s="128" t="s">
        <v>212</v>
      </c>
      <c r="AD14" s="128">
        <v>50</v>
      </c>
      <c r="AE14" s="128" t="s">
        <v>212</v>
      </c>
      <c r="AF14" s="128">
        <v>50</v>
      </c>
      <c r="AG14" s="128" t="s">
        <v>212</v>
      </c>
      <c r="AH14" s="128">
        <v>50</v>
      </c>
      <c r="AI14" s="128" t="s">
        <v>212</v>
      </c>
      <c r="AJ14" s="128">
        <v>50</v>
      </c>
      <c r="AK14" s="128" t="s">
        <v>212</v>
      </c>
      <c r="AL14" s="128">
        <v>50</v>
      </c>
      <c r="AM14" s="128" t="s">
        <v>212</v>
      </c>
      <c r="AN14" s="128">
        <v>50</v>
      </c>
      <c r="AO14" s="128" t="s">
        <v>212</v>
      </c>
      <c r="AP14" s="128">
        <v>50</v>
      </c>
      <c r="AQ14" s="128" t="s">
        <v>212</v>
      </c>
      <c r="AR14" s="128">
        <v>50</v>
      </c>
      <c r="AS14" s="128" t="s">
        <v>212</v>
      </c>
      <c r="AT14" s="128">
        <v>50</v>
      </c>
      <c r="AU14" s="128" t="s">
        <v>212</v>
      </c>
      <c r="AV14" s="128">
        <v>50</v>
      </c>
      <c r="AW14" s="128" t="s">
        <v>212</v>
      </c>
      <c r="AX14" s="128">
        <v>50</v>
      </c>
      <c r="AY14" s="128" t="s">
        <v>212</v>
      </c>
      <c r="AZ14" s="128">
        <v>50</v>
      </c>
      <c r="BA14" s="128" t="s">
        <v>212</v>
      </c>
      <c r="BB14" s="128">
        <v>50</v>
      </c>
      <c r="BC14" s="128" t="s">
        <v>212</v>
      </c>
      <c r="BD14" s="128">
        <v>50</v>
      </c>
      <c r="BE14" s="128" t="s">
        <v>212</v>
      </c>
      <c r="BF14" s="128">
        <v>50</v>
      </c>
      <c r="BG14" s="128" t="s">
        <v>212</v>
      </c>
      <c r="BH14" s="128">
        <v>50</v>
      </c>
      <c r="BI14" s="128" t="s">
        <v>212</v>
      </c>
      <c r="BJ14" s="128">
        <v>50</v>
      </c>
      <c r="BK14" s="128" t="s">
        <v>212</v>
      </c>
      <c r="BL14" s="128">
        <v>50</v>
      </c>
      <c r="BM14" s="128" t="s">
        <v>212</v>
      </c>
      <c r="BN14" s="128">
        <v>50</v>
      </c>
      <c r="BO14" s="128" t="s">
        <v>212</v>
      </c>
      <c r="BP14" s="128">
        <v>50</v>
      </c>
      <c r="BQ14" s="128" t="s">
        <v>212</v>
      </c>
      <c r="BR14" s="128">
        <v>50</v>
      </c>
      <c r="BS14" s="128" t="s">
        <v>212</v>
      </c>
      <c r="BT14" s="128">
        <v>50</v>
      </c>
      <c r="BU14" s="128" t="s">
        <v>212</v>
      </c>
      <c r="BV14" s="128">
        <v>50</v>
      </c>
      <c r="BW14" s="128" t="s">
        <v>212</v>
      </c>
      <c r="BX14" s="128">
        <v>50</v>
      </c>
      <c r="BY14" s="128" t="s">
        <v>212</v>
      </c>
      <c r="BZ14" s="128">
        <v>50</v>
      </c>
      <c r="CA14" s="174"/>
    </row>
    <row r="15" spans="1:79" ht="54" customHeight="1" x14ac:dyDescent="0.2">
      <c r="A15" s="314"/>
      <c r="B15" s="167" t="s">
        <v>211</v>
      </c>
      <c r="C15" s="128" t="s">
        <v>212</v>
      </c>
      <c r="D15" s="147">
        <v>50</v>
      </c>
      <c r="E15" s="128" t="s">
        <v>212</v>
      </c>
      <c r="F15" s="147">
        <v>100</v>
      </c>
      <c r="G15" s="128" t="s">
        <v>212</v>
      </c>
      <c r="H15" s="147">
        <v>50</v>
      </c>
      <c r="I15" s="128" t="s">
        <v>212</v>
      </c>
      <c r="J15" s="147" t="s">
        <v>123</v>
      </c>
      <c r="K15" s="128" t="s">
        <v>212</v>
      </c>
      <c r="L15" s="147">
        <v>50</v>
      </c>
      <c r="M15" s="128" t="s">
        <v>212</v>
      </c>
      <c r="N15" s="147">
        <v>50</v>
      </c>
      <c r="O15" s="128" t="s">
        <v>212</v>
      </c>
      <c r="P15" s="147">
        <v>50</v>
      </c>
      <c r="Q15" s="128" t="s">
        <v>212</v>
      </c>
      <c r="R15" s="147">
        <v>50</v>
      </c>
      <c r="S15" s="128" t="s">
        <v>212</v>
      </c>
      <c r="T15" s="147">
        <v>50</v>
      </c>
      <c r="U15" s="128" t="s">
        <v>212</v>
      </c>
      <c r="V15" s="147">
        <v>50</v>
      </c>
      <c r="W15" s="128" t="s">
        <v>212</v>
      </c>
      <c r="X15" s="147">
        <v>50</v>
      </c>
      <c r="Y15" s="128" t="s">
        <v>212</v>
      </c>
      <c r="Z15" s="147" t="s">
        <v>123</v>
      </c>
      <c r="AA15" s="128" t="s">
        <v>212</v>
      </c>
      <c r="AB15" s="147">
        <v>50</v>
      </c>
      <c r="AC15" s="128" t="s">
        <v>212</v>
      </c>
      <c r="AD15" s="147">
        <v>50</v>
      </c>
      <c r="AE15" s="128" t="s">
        <v>212</v>
      </c>
      <c r="AF15" s="147">
        <v>50</v>
      </c>
      <c r="AG15" s="128" t="s">
        <v>212</v>
      </c>
      <c r="AH15" s="147">
        <v>50</v>
      </c>
      <c r="AI15" s="128" t="s">
        <v>212</v>
      </c>
      <c r="AJ15" s="147">
        <v>50</v>
      </c>
      <c r="AK15" s="128" t="s">
        <v>212</v>
      </c>
      <c r="AL15" s="147">
        <v>50</v>
      </c>
      <c r="AM15" s="128" t="s">
        <v>212</v>
      </c>
      <c r="AN15" s="147">
        <v>50</v>
      </c>
      <c r="AO15" s="128" t="s">
        <v>212</v>
      </c>
      <c r="AP15" s="147">
        <v>50</v>
      </c>
      <c r="AQ15" s="128" t="s">
        <v>212</v>
      </c>
      <c r="AR15" s="147">
        <v>50</v>
      </c>
      <c r="AS15" s="128" t="s">
        <v>212</v>
      </c>
      <c r="AT15" s="147">
        <v>50</v>
      </c>
      <c r="AU15" s="128" t="s">
        <v>212</v>
      </c>
      <c r="AV15" s="147">
        <v>50</v>
      </c>
      <c r="AW15" s="128" t="s">
        <v>212</v>
      </c>
      <c r="AX15" s="147">
        <v>50</v>
      </c>
      <c r="AY15" s="128" t="s">
        <v>212</v>
      </c>
      <c r="AZ15" s="147">
        <v>50</v>
      </c>
      <c r="BA15" s="128" t="s">
        <v>212</v>
      </c>
      <c r="BB15" s="147">
        <v>50</v>
      </c>
      <c r="BC15" s="128" t="s">
        <v>212</v>
      </c>
      <c r="BD15" s="147">
        <v>50</v>
      </c>
      <c r="BE15" s="128" t="s">
        <v>212</v>
      </c>
      <c r="BF15" s="147">
        <v>50</v>
      </c>
      <c r="BG15" s="128" t="s">
        <v>212</v>
      </c>
      <c r="BH15" s="147">
        <v>50</v>
      </c>
      <c r="BI15" s="128" t="s">
        <v>212</v>
      </c>
      <c r="BJ15" s="147">
        <v>50</v>
      </c>
      <c r="BK15" s="128" t="s">
        <v>212</v>
      </c>
      <c r="BL15" s="147">
        <v>50</v>
      </c>
      <c r="BM15" s="128" t="s">
        <v>212</v>
      </c>
      <c r="BN15" s="147">
        <v>50</v>
      </c>
      <c r="BO15" s="128" t="s">
        <v>212</v>
      </c>
      <c r="BP15" s="147">
        <v>50</v>
      </c>
      <c r="BQ15" s="128" t="s">
        <v>212</v>
      </c>
      <c r="BR15" s="147">
        <v>50</v>
      </c>
      <c r="BS15" s="128" t="s">
        <v>212</v>
      </c>
      <c r="BT15" s="147">
        <v>50</v>
      </c>
      <c r="BU15" s="128" t="s">
        <v>212</v>
      </c>
      <c r="BV15" s="147">
        <v>50</v>
      </c>
      <c r="BW15" s="128" t="s">
        <v>212</v>
      </c>
      <c r="BX15" s="147">
        <v>50</v>
      </c>
      <c r="BY15" s="128" t="s">
        <v>212</v>
      </c>
      <c r="BZ15" s="147">
        <v>50</v>
      </c>
      <c r="CA15" s="174"/>
    </row>
    <row r="16" spans="1:79" ht="18" customHeight="1" x14ac:dyDescent="0.2">
      <c r="A16" s="141"/>
      <c r="B16" s="149" t="s">
        <v>149</v>
      </c>
      <c r="C16" s="148" t="s">
        <v>150</v>
      </c>
      <c r="D16" s="148">
        <f>SUM(D14:D15)</f>
        <v>100</v>
      </c>
      <c r="E16" s="148"/>
      <c r="F16" s="148">
        <f>SUM(F13:F15)</f>
        <v>100</v>
      </c>
      <c r="G16" s="148"/>
      <c r="H16" s="148">
        <f>SUM(H13:H15)</f>
        <v>100</v>
      </c>
      <c r="I16" s="148"/>
      <c r="J16" s="148"/>
      <c r="K16" s="148"/>
      <c r="L16" s="148">
        <f>SUM(L13:L15)</f>
        <v>100</v>
      </c>
      <c r="M16" s="148"/>
      <c r="N16" s="148">
        <f>SUM(N13:N15)</f>
        <v>100</v>
      </c>
      <c r="O16" s="157"/>
      <c r="P16" s="157">
        <f>SUM(P13:P15)</f>
        <v>100</v>
      </c>
      <c r="Q16" s="157"/>
      <c r="R16" s="157">
        <f>SUM(R13:R15)</f>
        <v>100</v>
      </c>
      <c r="S16" s="157"/>
      <c r="T16" s="157">
        <f>SUM(T13:T15)</f>
        <v>100</v>
      </c>
      <c r="U16" s="157"/>
      <c r="V16" s="157">
        <f>SUM(V13:V15)</f>
        <v>100</v>
      </c>
      <c r="W16" s="157"/>
      <c r="X16" s="157">
        <f>SUM(X13:X15)</f>
        <v>100</v>
      </c>
      <c r="Y16" s="185"/>
      <c r="Z16" s="185"/>
      <c r="AA16" s="157"/>
      <c r="AB16" s="157">
        <f>SUM(AB13:AB15)</f>
        <v>100</v>
      </c>
      <c r="AC16" s="185"/>
      <c r="AD16" s="185">
        <f>SUM(AD13:AD15)</f>
        <v>100</v>
      </c>
      <c r="AE16" s="157"/>
      <c r="AF16" s="157">
        <f>SUM(AF13:AF15)</f>
        <v>100</v>
      </c>
      <c r="AG16" s="185"/>
      <c r="AH16" s="185">
        <f>SUM(AH13:AH15)</f>
        <v>100</v>
      </c>
      <c r="AI16" s="157"/>
      <c r="AJ16" s="157">
        <f>SUM(AJ13:AJ15)</f>
        <v>100</v>
      </c>
      <c r="AK16" s="185"/>
      <c r="AL16" s="185">
        <f>SUM(AL13:AL15)</f>
        <v>100</v>
      </c>
      <c r="AM16" s="157"/>
      <c r="AN16" s="157">
        <f>SUM(AN13:AN15)</f>
        <v>100</v>
      </c>
      <c r="AO16" s="157"/>
      <c r="AP16" s="157">
        <f>SUM(AP13:AP15)</f>
        <v>100</v>
      </c>
      <c r="AQ16" s="157"/>
      <c r="AR16" s="157">
        <f>SUM(AR13:AR15)</f>
        <v>100</v>
      </c>
      <c r="AS16" s="157"/>
      <c r="AT16" s="157">
        <f>SUM(AT13:AT15)</f>
        <v>100</v>
      </c>
      <c r="AU16" s="157"/>
      <c r="AV16" s="157">
        <f>SUM(AV13:AV15)</f>
        <v>100</v>
      </c>
      <c r="AW16" s="157"/>
      <c r="AX16" s="157">
        <f>SUM(AX13:AX15)</f>
        <v>100</v>
      </c>
      <c r="AY16" s="157"/>
      <c r="AZ16" s="157">
        <f>SUM(AZ13:AZ15)</f>
        <v>100</v>
      </c>
      <c r="BA16" s="157"/>
      <c r="BB16" s="157">
        <f>SUM(BB13:BB15)</f>
        <v>100</v>
      </c>
      <c r="BC16" s="185"/>
      <c r="BD16" s="185">
        <f>SUM(BD13:BD15)</f>
        <v>100</v>
      </c>
      <c r="BE16" s="185"/>
      <c r="BF16" s="185">
        <f>SUM(BF13:BF15)</f>
        <v>100</v>
      </c>
      <c r="BG16" s="185"/>
      <c r="BH16" s="185">
        <f>SUM(BH13:BH15)</f>
        <v>100</v>
      </c>
      <c r="BI16" s="185"/>
      <c r="BJ16" s="185">
        <f>SUM(BJ13:BJ15)</f>
        <v>100</v>
      </c>
      <c r="BK16" s="185"/>
      <c r="BL16" s="185">
        <f>SUM(BL13:BL15)</f>
        <v>100</v>
      </c>
      <c r="BM16" s="185"/>
      <c r="BN16" s="185">
        <f>SUM(BN13:BN15)</f>
        <v>100</v>
      </c>
      <c r="BO16" s="185"/>
      <c r="BP16" s="185">
        <f>SUM(BP13:BP15)</f>
        <v>100</v>
      </c>
      <c r="BQ16" s="185"/>
      <c r="BR16" s="185">
        <f>SUM(BR13:BR15)</f>
        <v>100</v>
      </c>
      <c r="BS16" s="185"/>
      <c r="BT16" s="185">
        <f>SUM(BT13:BT15)</f>
        <v>100</v>
      </c>
      <c r="BU16" s="185"/>
      <c r="BV16" s="185">
        <f>SUM(BV13:BV15)</f>
        <v>100</v>
      </c>
      <c r="BW16" s="185"/>
      <c r="BX16" s="185">
        <f>SUM(BX13:BX15)</f>
        <v>100</v>
      </c>
      <c r="BY16" s="185"/>
      <c r="BZ16" s="185">
        <f>SUM(BZ13:BZ15)</f>
        <v>100</v>
      </c>
      <c r="CA16" s="194"/>
    </row>
    <row r="19" spans="1:79" ht="15.75" x14ac:dyDescent="0.2">
      <c r="E19" s="102" t="s">
        <v>130</v>
      </c>
      <c r="F19" s="121"/>
      <c r="G19" s="121"/>
      <c r="H19" s="120"/>
      <c r="I19" s="120"/>
      <c r="J19" s="120"/>
      <c r="K19" s="120"/>
    </row>
    <row r="20" spans="1:79" ht="15.75" x14ac:dyDescent="0.2">
      <c r="A20" s="150"/>
      <c r="B20" s="151"/>
      <c r="C20" s="150"/>
      <c r="D20" s="150"/>
      <c r="E20" s="120"/>
      <c r="F20" s="121"/>
      <c r="G20" s="121"/>
      <c r="H20" s="120"/>
      <c r="I20" s="120"/>
      <c r="J20" s="120"/>
      <c r="K20" s="12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row>
    <row r="21" spans="1:79" ht="15.75" x14ac:dyDescent="0.2">
      <c r="A21" s="125"/>
      <c r="B21" s="151"/>
      <c r="C21" s="152"/>
      <c r="D21" s="152"/>
      <c r="E21" s="120"/>
      <c r="F21" s="121"/>
      <c r="G21" s="121"/>
      <c r="H21" s="120"/>
      <c r="I21" s="120"/>
      <c r="J21" s="120"/>
      <c r="K21" s="120"/>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BT21" s="152"/>
      <c r="BU21" s="152"/>
      <c r="BV21" s="152"/>
      <c r="BW21" s="152"/>
      <c r="BX21" s="152"/>
      <c r="BY21" s="152"/>
      <c r="BZ21" s="152"/>
      <c r="CA21" s="152"/>
    </row>
    <row r="22" spans="1:79" ht="15.75" x14ac:dyDescent="0.25">
      <c r="A22" s="153"/>
      <c r="B22" s="124"/>
      <c r="C22" s="124"/>
      <c r="D22" s="124"/>
      <c r="E22" s="120"/>
      <c r="F22" s="121"/>
      <c r="G22" s="121"/>
      <c r="H22" s="120"/>
      <c r="I22" s="120"/>
      <c r="J22" s="120"/>
      <c r="K22" s="120"/>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row>
    <row r="23" spans="1:79" ht="15.75" x14ac:dyDescent="0.25">
      <c r="A23" s="153"/>
      <c r="B23" s="124"/>
      <c r="C23" s="124"/>
      <c r="D23" s="124"/>
      <c r="E23" s="120"/>
      <c r="F23" s="121"/>
      <c r="G23" s="121"/>
      <c r="H23" s="120"/>
      <c r="I23" s="120"/>
      <c r="J23" s="120"/>
      <c r="K23" s="120"/>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row>
    <row r="24" spans="1:79" ht="15.75" x14ac:dyDescent="0.25">
      <c r="A24" s="153"/>
      <c r="B24" s="124"/>
      <c r="C24" s="124"/>
      <c r="D24" s="124"/>
      <c r="E24" s="123" t="s">
        <v>131</v>
      </c>
      <c r="F24" s="121"/>
      <c r="H24" s="123"/>
      <c r="I24" s="123" t="s">
        <v>132</v>
      </c>
      <c r="J24" s="120"/>
      <c r="K24" s="123"/>
      <c r="L24" s="124"/>
      <c r="M24" s="123" t="s">
        <v>322</v>
      </c>
      <c r="N24" s="124"/>
      <c r="O24" s="123"/>
      <c r="P24" s="124"/>
      <c r="Q24" s="123"/>
      <c r="R24" s="124"/>
      <c r="S24" s="123"/>
      <c r="T24" s="124"/>
      <c r="U24" s="123"/>
      <c r="V24" s="124"/>
      <c r="W24" s="123"/>
      <c r="X24" s="124"/>
      <c r="Y24" s="123"/>
      <c r="Z24" s="124"/>
      <c r="AA24" s="123"/>
      <c r="AB24" s="124"/>
      <c r="AC24" s="123"/>
      <c r="AD24" s="124"/>
      <c r="AE24" s="123"/>
      <c r="AF24" s="124"/>
      <c r="AG24" s="123"/>
      <c r="AH24" s="124"/>
      <c r="AI24" s="123"/>
      <c r="AJ24" s="124"/>
      <c r="AK24" s="123"/>
      <c r="AL24" s="124"/>
      <c r="AM24" s="123"/>
      <c r="AN24" s="124"/>
      <c r="AO24" s="123"/>
      <c r="AP24" s="124"/>
      <c r="AQ24" s="123"/>
      <c r="AR24" s="124"/>
      <c r="AS24" s="123"/>
      <c r="AT24" s="124"/>
      <c r="AU24" s="123"/>
      <c r="AV24" s="124"/>
      <c r="AW24" s="123"/>
      <c r="AX24" s="124"/>
      <c r="AY24" s="123"/>
      <c r="AZ24" s="124"/>
      <c r="BA24" s="123"/>
      <c r="BB24" s="124"/>
      <c r="BC24" s="123"/>
      <c r="BD24" s="124"/>
      <c r="BE24" s="123"/>
      <c r="BF24" s="124"/>
      <c r="BG24" s="123"/>
      <c r="BH24" s="124"/>
      <c r="BI24" s="123"/>
      <c r="BJ24" s="124"/>
      <c r="BK24" s="123"/>
      <c r="BL24" s="124"/>
      <c r="BM24" s="123"/>
      <c r="BN24" s="124"/>
      <c r="BO24" s="123"/>
      <c r="BP24" s="124"/>
      <c r="BQ24" s="123"/>
      <c r="BR24" s="124"/>
      <c r="BS24" s="123"/>
      <c r="BT24" s="124"/>
      <c r="BU24" s="123"/>
      <c r="BV24" s="124"/>
      <c r="BW24" s="123"/>
      <c r="BX24" s="124"/>
      <c r="BY24" s="123"/>
      <c r="BZ24" s="124"/>
      <c r="CA24" s="124"/>
    </row>
    <row r="25" spans="1:79" ht="15.75" x14ac:dyDescent="0.25">
      <c r="A25" s="123"/>
      <c r="B25" s="124"/>
      <c r="C25" s="124"/>
      <c r="D25" s="124"/>
      <c r="E25" s="124" t="s">
        <v>133</v>
      </c>
      <c r="F25" s="121"/>
      <c r="H25" s="124"/>
      <c r="I25" s="124" t="s">
        <v>321</v>
      </c>
      <c r="J25" s="120"/>
      <c r="K25" s="101"/>
      <c r="L25" s="124"/>
      <c r="M25" s="124" t="s">
        <v>133</v>
      </c>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4"/>
      <c r="BV25" s="124"/>
      <c r="BW25" s="124"/>
      <c r="BX25" s="124"/>
      <c r="BY25" s="124"/>
      <c r="BZ25" s="124"/>
      <c r="CA25" s="124"/>
    </row>
    <row r="26" spans="1:79" ht="15.75" x14ac:dyDescent="0.25">
      <c r="A26" s="124"/>
      <c r="B26" s="126"/>
      <c r="C26" s="126"/>
      <c r="D26" s="126"/>
      <c r="E26" s="124"/>
      <c r="F26" s="121"/>
      <c r="G26" s="121"/>
      <c r="H26" s="124"/>
      <c r="I26" s="124"/>
      <c r="J26" s="124"/>
      <c r="K26" s="124"/>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row>
    <row r="27" spans="1:79" ht="15.75" x14ac:dyDescent="0.25">
      <c r="B27" s="106"/>
      <c r="C27" s="106"/>
      <c r="D27" s="106"/>
      <c r="E27" s="124"/>
      <c r="F27" s="126"/>
      <c r="G27" s="126"/>
      <c r="H27" s="120"/>
      <c r="I27" s="120"/>
      <c r="J27" s="120"/>
      <c r="K27" s="120"/>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row>
    <row r="28" spans="1:79" ht="15.75" x14ac:dyDescent="0.25">
      <c r="B28" s="106"/>
      <c r="C28" s="106"/>
      <c r="D28" s="106"/>
      <c r="E28" s="124"/>
      <c r="F28" s="126"/>
      <c r="G28" s="126"/>
      <c r="H28" s="120"/>
      <c r="I28" s="120"/>
      <c r="J28" s="120"/>
      <c r="K28" s="120"/>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row>
    <row r="29" spans="1:79" ht="15.75" x14ac:dyDescent="0.25">
      <c r="B29" s="106"/>
      <c r="C29" s="106"/>
      <c r="D29" s="106"/>
      <c r="E29" s="124"/>
      <c r="F29" s="126"/>
      <c r="G29" s="126"/>
      <c r="H29" s="124"/>
      <c r="I29" s="124"/>
      <c r="J29" s="124"/>
      <c r="K29" s="124"/>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row>
    <row r="30" spans="1:79" ht="15.75" x14ac:dyDescent="0.2">
      <c r="B30" s="121"/>
      <c r="C30" s="121"/>
      <c r="D30" s="121"/>
      <c r="E30" s="123" t="s">
        <v>134</v>
      </c>
      <c r="F30" s="123"/>
      <c r="G30" s="123"/>
      <c r="H30" s="123"/>
      <c r="I30" s="123"/>
      <c r="J30" s="123"/>
      <c r="K30" s="123"/>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row>
    <row r="31" spans="1:79" ht="15.75" x14ac:dyDescent="0.25">
      <c r="E31" s="124" t="s">
        <v>135</v>
      </c>
      <c r="F31" s="126"/>
      <c r="G31" s="126"/>
      <c r="H31" s="124"/>
      <c r="I31" s="124"/>
      <c r="J31" s="124"/>
      <c r="K31" s="124"/>
    </row>
    <row r="32" spans="1:79" ht="15.75" x14ac:dyDescent="0.25">
      <c r="E32" s="124" t="s">
        <v>136</v>
      </c>
      <c r="F32" s="126"/>
      <c r="G32" s="126"/>
      <c r="H32" s="124"/>
      <c r="I32" s="124"/>
      <c r="J32" s="124"/>
      <c r="K32" s="124"/>
    </row>
  </sheetData>
  <mergeCells count="80">
    <mergeCell ref="M9:N9"/>
    <mergeCell ref="C9:D9"/>
    <mergeCell ref="E9:F9"/>
    <mergeCell ref="G9:H9"/>
    <mergeCell ref="I9:J9"/>
    <mergeCell ref="K9:L9"/>
    <mergeCell ref="U10:V10"/>
    <mergeCell ref="W9:X9"/>
    <mergeCell ref="W10:X10"/>
    <mergeCell ref="A13:A15"/>
    <mergeCell ref="O9:P9"/>
    <mergeCell ref="O10:P10"/>
    <mergeCell ref="Q9:R9"/>
    <mergeCell ref="Q10:R10"/>
    <mergeCell ref="A10:A11"/>
    <mergeCell ref="B10:B11"/>
    <mergeCell ref="C10:D10"/>
    <mergeCell ref="E10:F10"/>
    <mergeCell ref="G10:H10"/>
    <mergeCell ref="I10:J10"/>
    <mergeCell ref="K10:L10"/>
    <mergeCell ref="M10:N10"/>
    <mergeCell ref="AS9:AT9"/>
    <mergeCell ref="AS10:AT10"/>
    <mergeCell ref="AU9:AV9"/>
    <mergeCell ref="AU10:AV10"/>
    <mergeCell ref="AI9:AJ9"/>
    <mergeCell ref="AI10:AJ10"/>
    <mergeCell ref="AQ9:AR9"/>
    <mergeCell ref="AQ10:AR10"/>
    <mergeCell ref="AO9:AP9"/>
    <mergeCell ref="AO10:AP10"/>
    <mergeCell ref="AM9:AN9"/>
    <mergeCell ref="AM10:AN10"/>
    <mergeCell ref="AY9:AZ9"/>
    <mergeCell ref="AY10:AZ10"/>
    <mergeCell ref="BA9:BB9"/>
    <mergeCell ref="BA10:BB10"/>
    <mergeCell ref="AW9:AX9"/>
    <mergeCell ref="AW10:AX10"/>
    <mergeCell ref="BM9:BN9"/>
    <mergeCell ref="BC10:BD10"/>
    <mergeCell ref="BE10:BF10"/>
    <mergeCell ref="BG10:BH10"/>
    <mergeCell ref="BI10:BJ10"/>
    <mergeCell ref="BK10:BL10"/>
    <mergeCell ref="BM10:BN10"/>
    <mergeCell ref="BC9:BD9"/>
    <mergeCell ref="BE9:BF9"/>
    <mergeCell ref="BG9:BH9"/>
    <mergeCell ref="BI9:BJ9"/>
    <mergeCell ref="BK9:BL9"/>
    <mergeCell ref="BO10:BP10"/>
    <mergeCell ref="BQ10:BR10"/>
    <mergeCell ref="BS10:BT10"/>
    <mergeCell ref="BO9:BP9"/>
    <mergeCell ref="BQ9:BR9"/>
    <mergeCell ref="BS9:BT9"/>
    <mergeCell ref="BU10:BV10"/>
    <mergeCell ref="BW10:BX10"/>
    <mergeCell ref="BY10:BZ10"/>
    <mergeCell ref="BU9:BV9"/>
    <mergeCell ref="BW9:BX9"/>
    <mergeCell ref="BY9:BZ9"/>
    <mergeCell ref="AG9:AH9"/>
    <mergeCell ref="AG10:AH10"/>
    <mergeCell ref="AK9:AL9"/>
    <mergeCell ref="AK10:AL10"/>
    <mergeCell ref="A7:D7"/>
    <mergeCell ref="Y9:Z9"/>
    <mergeCell ref="Y10:Z10"/>
    <mergeCell ref="AA9:AB9"/>
    <mergeCell ref="AA10:AB10"/>
    <mergeCell ref="AE9:AF9"/>
    <mergeCell ref="AE10:AF10"/>
    <mergeCell ref="AC9:AD9"/>
    <mergeCell ref="AC10:AD10"/>
    <mergeCell ref="S9:T9"/>
    <mergeCell ref="S10:T10"/>
    <mergeCell ref="U9:V9"/>
  </mergeCells>
  <conditionalFormatting sqref="D14:D15 K14:N15 F14:F15">
    <cfRule type="cellIs" dxfId="1033" priority="45" operator="equal">
      <formula>"NO"</formula>
    </cfRule>
  </conditionalFormatting>
  <conditionalFormatting sqref="O14:P15">
    <cfRule type="cellIs" dxfId="1032" priority="43" operator="equal">
      <formula>"NO"</formula>
    </cfRule>
  </conditionalFormatting>
  <conditionalFormatting sqref="Q14:R15">
    <cfRule type="cellIs" dxfId="1031" priority="42" operator="equal">
      <formula>"NO"</formula>
    </cfRule>
  </conditionalFormatting>
  <conditionalFormatting sqref="I14:J15">
    <cfRule type="cellIs" dxfId="1030" priority="41" operator="equal">
      <formula>"NO"</formula>
    </cfRule>
  </conditionalFormatting>
  <conditionalFormatting sqref="G14:H15">
    <cfRule type="cellIs" dxfId="1029" priority="40" operator="equal">
      <formula>"NO"</formula>
    </cfRule>
  </conditionalFormatting>
  <conditionalFormatting sqref="E14:E15">
    <cfRule type="cellIs" dxfId="1028" priority="39" operator="equal">
      <formula>"NO"</formula>
    </cfRule>
  </conditionalFormatting>
  <conditionalFormatting sqref="C14:C15">
    <cfRule type="cellIs" dxfId="1027" priority="38" operator="equal">
      <formula>"NO"</formula>
    </cfRule>
  </conditionalFormatting>
  <conditionalFormatting sqref="S14:T15">
    <cfRule type="cellIs" dxfId="1026" priority="37" operator="equal">
      <formula>"NO"</formula>
    </cfRule>
  </conditionalFormatting>
  <conditionalFormatting sqref="U14:V15">
    <cfRule type="cellIs" dxfId="1025" priority="36" operator="equal">
      <formula>"NO"</formula>
    </cfRule>
  </conditionalFormatting>
  <conditionalFormatting sqref="W14:X15">
    <cfRule type="cellIs" dxfId="1024" priority="35" operator="equal">
      <formula>"NO"</formula>
    </cfRule>
  </conditionalFormatting>
  <conditionalFormatting sqref="Y14:Z14">
    <cfRule type="cellIs" dxfId="1023" priority="34" operator="equal">
      <formula>"NO"</formula>
    </cfRule>
  </conditionalFormatting>
  <conditionalFormatting sqref="AA14:AB15">
    <cfRule type="cellIs" dxfId="1022" priority="33" operator="equal">
      <formula>"NO"</formula>
    </cfRule>
  </conditionalFormatting>
  <conditionalFormatting sqref="AE14:AF15">
    <cfRule type="cellIs" dxfId="1021" priority="32" operator="equal">
      <formula>"NO"</formula>
    </cfRule>
  </conditionalFormatting>
  <conditionalFormatting sqref="AI14:AJ15">
    <cfRule type="cellIs" dxfId="1020" priority="31" operator="equal">
      <formula>"NO"</formula>
    </cfRule>
  </conditionalFormatting>
  <conditionalFormatting sqref="AQ14:AR15">
    <cfRule type="cellIs" dxfId="1019" priority="30" operator="equal">
      <formula>"NO"</formula>
    </cfRule>
  </conditionalFormatting>
  <conditionalFormatting sqref="AO14:AP15">
    <cfRule type="cellIs" dxfId="1018" priority="29" operator="equal">
      <formula>"NO"</formula>
    </cfRule>
  </conditionalFormatting>
  <conditionalFormatting sqref="AM14:AN15">
    <cfRule type="cellIs" dxfId="1017" priority="28" operator="equal">
      <formula>"NO"</formula>
    </cfRule>
  </conditionalFormatting>
  <conditionalFormatting sqref="AW14:AX15">
    <cfRule type="cellIs" dxfId="1016" priority="27" operator="equal">
      <formula>"NO"</formula>
    </cfRule>
  </conditionalFormatting>
  <conditionalFormatting sqref="AS14:AT15">
    <cfRule type="cellIs" dxfId="1015" priority="26" operator="equal">
      <formula>"NO"</formula>
    </cfRule>
  </conditionalFormatting>
  <conditionalFormatting sqref="AU14:AV15">
    <cfRule type="cellIs" dxfId="1014" priority="25" operator="equal">
      <formula>"NO"</formula>
    </cfRule>
  </conditionalFormatting>
  <conditionalFormatting sqref="AY14:AZ15">
    <cfRule type="cellIs" dxfId="1013" priority="24" operator="equal">
      <formula>"NO"</formula>
    </cfRule>
  </conditionalFormatting>
  <conditionalFormatting sqref="BA14:BB15">
    <cfRule type="cellIs" dxfId="1012" priority="23" operator="equal">
      <formula>"NO"</formula>
    </cfRule>
  </conditionalFormatting>
  <conditionalFormatting sqref="BC14:BD15">
    <cfRule type="cellIs" dxfId="1011" priority="22" operator="equal">
      <formula>"NO"</formula>
    </cfRule>
  </conditionalFormatting>
  <conditionalFormatting sqref="BI14:BJ15">
    <cfRule type="cellIs" dxfId="1010" priority="21" operator="equal">
      <formula>"NO"</formula>
    </cfRule>
  </conditionalFormatting>
  <conditionalFormatting sqref="BE14:BF15">
    <cfRule type="cellIs" dxfId="1009" priority="20" operator="equal">
      <formula>"NO"</formula>
    </cfRule>
  </conditionalFormatting>
  <conditionalFormatting sqref="BG14:BH15">
    <cfRule type="cellIs" dxfId="1008" priority="19" operator="equal">
      <formula>"NO"</formula>
    </cfRule>
  </conditionalFormatting>
  <conditionalFormatting sqref="BK14:BL15">
    <cfRule type="cellIs" dxfId="1007" priority="18" operator="equal">
      <formula>"NO"</formula>
    </cfRule>
  </conditionalFormatting>
  <conditionalFormatting sqref="BM14:BN15">
    <cfRule type="cellIs" dxfId="1006" priority="17" operator="equal">
      <formula>"NO"</formula>
    </cfRule>
  </conditionalFormatting>
  <conditionalFormatting sqref="BO14:BP15">
    <cfRule type="cellIs" dxfId="1005" priority="16" operator="equal">
      <formula>"NO"</formula>
    </cfRule>
  </conditionalFormatting>
  <conditionalFormatting sqref="BU14:BV15">
    <cfRule type="cellIs" dxfId="1004" priority="15" operator="equal">
      <formula>"NO"</formula>
    </cfRule>
  </conditionalFormatting>
  <conditionalFormatting sqref="BQ14:BR15">
    <cfRule type="cellIs" dxfId="1003" priority="14" operator="equal">
      <formula>"NO"</formula>
    </cfRule>
  </conditionalFormatting>
  <conditionalFormatting sqref="BS14:BT15">
    <cfRule type="cellIs" dxfId="1002" priority="13" operator="equal">
      <formula>"NO"</formula>
    </cfRule>
  </conditionalFormatting>
  <conditionalFormatting sqref="BW14:BX15">
    <cfRule type="cellIs" dxfId="1001" priority="12" operator="equal">
      <formula>"NO"</formula>
    </cfRule>
  </conditionalFormatting>
  <conditionalFormatting sqref="BY14:CA15">
    <cfRule type="cellIs" dxfId="1000" priority="11" operator="equal">
      <formula>"NO"</formula>
    </cfRule>
  </conditionalFormatting>
  <conditionalFormatting sqref="AC14:AD15">
    <cfRule type="cellIs" dxfId="999" priority="4" operator="equal">
      <formula>"NO"</formula>
    </cfRule>
  </conditionalFormatting>
  <conditionalFormatting sqref="AG14:AH15">
    <cfRule type="cellIs" dxfId="998" priority="3" operator="equal">
      <formula>"NO"</formula>
    </cfRule>
  </conditionalFormatting>
  <conditionalFormatting sqref="AK14:AL15">
    <cfRule type="cellIs" dxfId="997" priority="2" operator="equal">
      <formula>"NO"</formula>
    </cfRule>
  </conditionalFormatting>
  <conditionalFormatting sqref="Y15:Z15">
    <cfRule type="cellIs" dxfId="996"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P150"/>
  <sheetViews>
    <sheetView zoomScale="80" zoomScaleNormal="80" workbookViewId="0">
      <pane xSplit="4" ySplit="7" topLeftCell="E116" activePane="bottomRight" state="frozen"/>
      <selection pane="topRight" activeCell="E1" sqref="E1"/>
      <selection pane="bottomLeft" activeCell="A8" sqref="A8"/>
      <selection pane="bottomRight" activeCell="B135" sqref="B13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22" width="15" style="1"/>
    <col min="23" max="23" width="15.28515625" style="1" bestFit="1" customWidth="1"/>
    <col min="24" max="24" width="16.85546875" style="1" customWidth="1"/>
    <col min="25" max="25" width="15" style="1"/>
    <col min="26" max="26" width="15.28515625" style="1" bestFit="1" customWidth="1"/>
    <col min="27" max="27" width="16.85546875" style="1" customWidth="1"/>
    <col min="28" max="28" width="15" style="1"/>
    <col min="29" max="29" width="15.28515625" style="1" bestFit="1" customWidth="1"/>
    <col min="30" max="30" width="16.85546875" style="1" customWidth="1"/>
    <col min="31" max="31" width="15" style="1"/>
    <col min="32" max="32" width="15.28515625" style="1" bestFit="1" customWidth="1"/>
    <col min="33" max="33" width="16.85546875" style="1" customWidth="1"/>
    <col min="34" max="34" width="15" style="1"/>
    <col min="35" max="35" width="15.28515625" style="1" bestFit="1" customWidth="1"/>
    <col min="36" max="36" width="16.85546875" style="1" customWidth="1"/>
    <col min="37" max="37" width="15" style="1"/>
    <col min="38" max="38" width="15.28515625" style="1" bestFit="1" customWidth="1"/>
    <col min="39" max="39" width="16.85546875" style="1" customWidth="1"/>
    <col min="40" max="40" width="15" style="1"/>
    <col min="41" max="41" width="15.28515625" style="1" bestFit="1" customWidth="1"/>
    <col min="42" max="42" width="16.85546875" style="1" customWidth="1"/>
    <col min="43" max="43" width="15" style="1"/>
    <col min="44" max="44" width="15.28515625" style="1" bestFit="1" customWidth="1"/>
    <col min="45" max="45" width="16.85546875" style="1" customWidth="1"/>
    <col min="46" max="46" width="15" style="1"/>
    <col min="47" max="47" width="15.28515625" style="1" bestFit="1" customWidth="1"/>
    <col min="48" max="48" width="16.85546875" style="1" customWidth="1"/>
    <col min="49" max="49" width="15" style="1"/>
    <col min="50" max="50" width="15.28515625" style="1" bestFit="1" customWidth="1"/>
    <col min="51" max="51" width="16.85546875" style="1" customWidth="1"/>
    <col min="52" max="52" width="15" style="1"/>
    <col min="53" max="53" width="15.28515625" style="1" bestFit="1" customWidth="1"/>
    <col min="54" max="54" width="16.85546875" style="1" customWidth="1"/>
    <col min="55" max="55" width="15" style="1"/>
    <col min="56" max="56" width="15.28515625" style="1" bestFit="1" customWidth="1"/>
    <col min="57" max="57" width="16.85546875" style="1" customWidth="1"/>
    <col min="58" max="58" width="15" style="1"/>
    <col min="59" max="59" width="15.28515625" style="1" bestFit="1" customWidth="1"/>
    <col min="60" max="60" width="16.85546875" style="1" customWidth="1"/>
    <col min="61" max="61" width="15" style="1"/>
    <col min="62" max="62" width="15.28515625" style="1" bestFit="1" customWidth="1"/>
    <col min="63" max="63" width="16.85546875" style="1" customWidth="1"/>
    <col min="64" max="64" width="15" style="1"/>
    <col min="65" max="65" width="15.28515625" style="1" bestFit="1" customWidth="1"/>
    <col min="66" max="66" width="16.85546875" style="1" customWidth="1"/>
    <col min="67" max="67" width="15" style="1"/>
    <col min="68" max="68" width="15.28515625" style="1" bestFit="1" customWidth="1"/>
    <col min="69" max="69" width="16.85546875" style="1" customWidth="1"/>
    <col min="70" max="70" width="15" style="1"/>
    <col min="71" max="71" width="15.28515625" style="1" bestFit="1" customWidth="1"/>
    <col min="72" max="72" width="16.85546875" style="1" customWidth="1"/>
    <col min="73" max="73" width="15" style="1"/>
    <col min="74" max="74" width="15.28515625" style="1" bestFit="1" customWidth="1"/>
    <col min="75" max="75" width="16.85546875" style="1" customWidth="1"/>
    <col min="76" max="76" width="15" style="1"/>
    <col min="77" max="77" width="15.28515625" style="1" bestFit="1" customWidth="1"/>
    <col min="78" max="78" width="16.85546875" style="1" customWidth="1"/>
    <col min="79" max="79" width="15" style="1"/>
    <col min="80" max="80" width="15.28515625" style="1" bestFit="1" customWidth="1"/>
    <col min="81" max="81" width="16.85546875" style="1" customWidth="1"/>
    <col min="82" max="82" width="15" style="1"/>
    <col min="83" max="83" width="15.28515625" style="1" bestFit="1" customWidth="1"/>
    <col min="84" max="84" width="16.85546875" style="1" customWidth="1"/>
    <col min="85" max="85" width="15" style="1"/>
    <col min="86" max="86" width="15.28515625" style="1" bestFit="1" customWidth="1"/>
    <col min="87" max="87" width="16.85546875" style="1" customWidth="1"/>
    <col min="88" max="88" width="15" style="1"/>
    <col min="89" max="89" width="15.28515625" style="1" bestFit="1" customWidth="1"/>
    <col min="90" max="90" width="16.85546875" style="1" customWidth="1"/>
    <col min="91" max="91" width="15" style="1"/>
    <col min="92" max="92" width="15.28515625" style="1" bestFit="1" customWidth="1"/>
    <col min="93" max="93" width="16.85546875" style="1" customWidth="1"/>
    <col min="94" max="94" width="15" style="1"/>
    <col min="95" max="95" width="15.28515625" style="1" bestFit="1" customWidth="1"/>
    <col min="96" max="96" width="16.85546875" style="1" customWidth="1"/>
    <col min="97" max="97" width="15" style="1"/>
    <col min="98" max="98" width="17.28515625" style="1" customWidth="1"/>
    <col min="99" max="99" width="16.85546875" style="1" customWidth="1"/>
    <col min="100" max="100" width="15" style="1"/>
    <col min="101" max="101" width="15.28515625" style="1" bestFit="1" customWidth="1"/>
    <col min="102" max="102" width="16.85546875" style="1" customWidth="1"/>
    <col min="103" max="103" width="15" style="1"/>
    <col min="104" max="104" width="15.28515625" style="1" bestFit="1" customWidth="1"/>
    <col min="105" max="105" width="16.85546875" style="1" customWidth="1"/>
    <col min="106" max="106" width="15" style="1"/>
    <col min="107" max="107" width="15.28515625" style="1" bestFit="1" customWidth="1"/>
    <col min="108" max="108" width="16.85546875" style="1" customWidth="1"/>
    <col min="109" max="109" width="15" style="1"/>
    <col min="110" max="110" width="15.28515625" style="1" bestFit="1" customWidth="1"/>
    <col min="111" max="111" width="16.85546875" style="1" customWidth="1"/>
    <col min="112" max="112" width="14.85546875" style="1" customWidth="1"/>
    <col min="113" max="113" width="15.28515625" style="1" bestFit="1" customWidth="1"/>
    <col min="114" max="114" width="16.85546875" style="1" customWidth="1"/>
    <col min="115" max="115" width="14.85546875" style="1" customWidth="1"/>
    <col min="116" max="116" width="15.28515625" style="1" bestFit="1" customWidth="1"/>
    <col min="117" max="117" width="16.85546875" style="1" customWidth="1"/>
    <col min="118" max="118" width="15" style="1"/>
    <col min="119" max="119" width="16.7109375" style="1" bestFit="1" customWidth="1"/>
    <col min="120" max="16384" width="15" style="1"/>
  </cols>
  <sheetData>
    <row r="1" spans="1:117" x14ac:dyDescent="0.25">
      <c r="A1" s="333" t="s">
        <v>87</v>
      </c>
      <c r="B1" s="333"/>
      <c r="C1" s="333"/>
      <c r="D1" s="333"/>
      <c r="E1" s="333"/>
      <c r="F1" s="333"/>
    </row>
    <row r="2" spans="1:117" x14ac:dyDescent="0.25">
      <c r="A2" s="333" t="s">
        <v>323</v>
      </c>
      <c r="B2" s="333"/>
      <c r="C2" s="333"/>
      <c r="D2" s="333"/>
      <c r="E2" s="333"/>
      <c r="F2" s="333"/>
    </row>
    <row r="3" spans="1:117" ht="18" customHeight="1" x14ac:dyDescent="0.25">
      <c r="A3" s="334" t="s">
        <v>298</v>
      </c>
      <c r="B3" s="334"/>
      <c r="C3" s="334"/>
      <c r="D3" s="334"/>
      <c r="E3" s="334"/>
      <c r="F3" s="334"/>
      <c r="G3" s="321" t="s">
        <v>151</v>
      </c>
      <c r="H3" s="322"/>
      <c r="I3" s="323"/>
      <c r="J3" s="321" t="s">
        <v>152</v>
      </c>
      <c r="K3" s="322"/>
      <c r="L3" s="323"/>
      <c r="M3" s="321" t="s">
        <v>153</v>
      </c>
      <c r="N3" s="322"/>
      <c r="O3" s="323"/>
      <c r="P3" s="321" t="s">
        <v>154</v>
      </c>
      <c r="Q3" s="322"/>
      <c r="R3" s="323"/>
      <c r="S3" s="321" t="s">
        <v>155</v>
      </c>
      <c r="T3" s="322"/>
      <c r="U3" s="323"/>
      <c r="V3" s="321" t="s">
        <v>156</v>
      </c>
      <c r="W3" s="322"/>
      <c r="X3" s="323"/>
      <c r="Y3" s="321" t="s">
        <v>179</v>
      </c>
      <c r="Z3" s="322"/>
      <c r="AA3" s="323"/>
      <c r="AB3" s="321" t="s">
        <v>180</v>
      </c>
      <c r="AC3" s="322"/>
      <c r="AD3" s="323"/>
      <c r="AE3" s="321" t="s">
        <v>181</v>
      </c>
      <c r="AF3" s="322"/>
      <c r="AG3" s="323"/>
      <c r="AH3" s="321" t="s">
        <v>182</v>
      </c>
      <c r="AI3" s="322"/>
      <c r="AJ3" s="323"/>
      <c r="AK3" s="321" t="s">
        <v>183</v>
      </c>
      <c r="AL3" s="322"/>
      <c r="AM3" s="323"/>
      <c r="AN3" s="321" t="s">
        <v>184</v>
      </c>
      <c r="AO3" s="322"/>
      <c r="AP3" s="323"/>
      <c r="AQ3" s="321" t="s">
        <v>185</v>
      </c>
      <c r="AR3" s="322"/>
      <c r="AS3" s="323"/>
      <c r="AT3" s="321" t="s">
        <v>186</v>
      </c>
      <c r="AU3" s="322"/>
      <c r="AV3" s="323"/>
      <c r="AW3" s="321" t="s">
        <v>187</v>
      </c>
      <c r="AX3" s="322"/>
      <c r="AY3" s="323"/>
      <c r="AZ3" s="321" t="s">
        <v>188</v>
      </c>
      <c r="BA3" s="322"/>
      <c r="BB3" s="323"/>
      <c r="BC3" s="321" t="s">
        <v>189</v>
      </c>
      <c r="BD3" s="322"/>
      <c r="BE3" s="323"/>
      <c r="BF3" s="321" t="s">
        <v>190</v>
      </c>
      <c r="BG3" s="322"/>
      <c r="BH3" s="323"/>
      <c r="BI3" s="321" t="s">
        <v>191</v>
      </c>
      <c r="BJ3" s="322"/>
      <c r="BK3" s="323"/>
      <c r="BL3" s="321" t="s">
        <v>192</v>
      </c>
      <c r="BM3" s="322"/>
      <c r="BN3" s="323"/>
      <c r="BO3" s="321" t="s">
        <v>193</v>
      </c>
      <c r="BP3" s="322"/>
      <c r="BQ3" s="323"/>
      <c r="BR3" s="321" t="s">
        <v>261</v>
      </c>
      <c r="BS3" s="322"/>
      <c r="BT3" s="323"/>
      <c r="BU3" s="321" t="s">
        <v>255</v>
      </c>
      <c r="BV3" s="322"/>
      <c r="BW3" s="323"/>
      <c r="BX3" s="321" t="s">
        <v>194</v>
      </c>
      <c r="BY3" s="322"/>
      <c r="BZ3" s="323"/>
      <c r="CA3" s="321" t="s">
        <v>266</v>
      </c>
      <c r="CB3" s="322"/>
      <c r="CC3" s="323"/>
      <c r="CD3" s="321" t="s">
        <v>272</v>
      </c>
      <c r="CE3" s="322"/>
      <c r="CF3" s="323"/>
      <c r="CG3" s="342" t="s">
        <v>195</v>
      </c>
      <c r="CH3" s="343"/>
      <c r="CI3" s="344"/>
      <c r="CJ3" s="321" t="s">
        <v>196</v>
      </c>
      <c r="CK3" s="322"/>
      <c r="CL3" s="323"/>
      <c r="CM3" s="321" t="s">
        <v>197</v>
      </c>
      <c r="CN3" s="322"/>
      <c r="CO3" s="323"/>
      <c r="CP3" s="321" t="s">
        <v>198</v>
      </c>
      <c r="CQ3" s="322"/>
      <c r="CR3" s="323"/>
      <c r="CS3" s="321" t="s">
        <v>199</v>
      </c>
      <c r="CT3" s="322"/>
      <c r="CU3" s="323"/>
      <c r="CV3" s="321" t="s">
        <v>200</v>
      </c>
      <c r="CW3" s="322"/>
      <c r="CX3" s="323"/>
      <c r="CY3" s="321" t="s">
        <v>284</v>
      </c>
      <c r="CZ3" s="322"/>
      <c r="DA3" s="323"/>
      <c r="DB3" s="321" t="s">
        <v>201</v>
      </c>
      <c r="DC3" s="322"/>
      <c r="DD3" s="323"/>
      <c r="DE3" s="321" t="s">
        <v>311</v>
      </c>
      <c r="DF3" s="322"/>
      <c r="DG3" s="323"/>
      <c r="DH3" s="321" t="s">
        <v>203</v>
      </c>
      <c r="DI3" s="322"/>
      <c r="DJ3" s="323"/>
      <c r="DK3" s="321" t="s">
        <v>204</v>
      </c>
      <c r="DL3" s="322"/>
      <c r="DM3" s="323"/>
    </row>
    <row r="4" spans="1:117" ht="59.25" customHeight="1" x14ac:dyDescent="0.25">
      <c r="A4" s="334"/>
      <c r="B4" s="334"/>
      <c r="C4" s="334"/>
      <c r="D4" s="334"/>
      <c r="E4" s="334"/>
      <c r="F4" s="334"/>
      <c r="G4" s="324"/>
      <c r="H4" s="325"/>
      <c r="I4" s="326"/>
      <c r="J4" s="324"/>
      <c r="K4" s="325"/>
      <c r="L4" s="326"/>
      <c r="M4" s="324"/>
      <c r="N4" s="325"/>
      <c r="O4" s="326"/>
      <c r="P4" s="324"/>
      <c r="Q4" s="325"/>
      <c r="R4" s="326"/>
      <c r="S4" s="324"/>
      <c r="T4" s="325"/>
      <c r="U4" s="326"/>
      <c r="V4" s="324"/>
      <c r="W4" s="325"/>
      <c r="X4" s="326"/>
      <c r="Y4" s="324"/>
      <c r="Z4" s="325"/>
      <c r="AA4" s="326"/>
      <c r="AB4" s="324"/>
      <c r="AC4" s="325"/>
      <c r="AD4" s="326"/>
      <c r="AE4" s="324"/>
      <c r="AF4" s="325"/>
      <c r="AG4" s="326"/>
      <c r="AH4" s="324"/>
      <c r="AI4" s="325"/>
      <c r="AJ4" s="326"/>
      <c r="AK4" s="324"/>
      <c r="AL4" s="325"/>
      <c r="AM4" s="326"/>
      <c r="AN4" s="324"/>
      <c r="AO4" s="325"/>
      <c r="AP4" s="326"/>
      <c r="AQ4" s="324"/>
      <c r="AR4" s="325"/>
      <c r="AS4" s="326"/>
      <c r="AT4" s="324"/>
      <c r="AU4" s="325"/>
      <c r="AV4" s="326"/>
      <c r="AW4" s="324"/>
      <c r="AX4" s="325"/>
      <c r="AY4" s="326"/>
      <c r="AZ4" s="324"/>
      <c r="BA4" s="325"/>
      <c r="BB4" s="326"/>
      <c r="BC4" s="324"/>
      <c r="BD4" s="325"/>
      <c r="BE4" s="326"/>
      <c r="BF4" s="324"/>
      <c r="BG4" s="325"/>
      <c r="BH4" s="326"/>
      <c r="BI4" s="324"/>
      <c r="BJ4" s="325"/>
      <c r="BK4" s="326"/>
      <c r="BL4" s="324"/>
      <c r="BM4" s="325"/>
      <c r="BN4" s="326"/>
      <c r="BO4" s="324"/>
      <c r="BP4" s="325"/>
      <c r="BQ4" s="326"/>
      <c r="BR4" s="324"/>
      <c r="BS4" s="325"/>
      <c r="BT4" s="326"/>
      <c r="BU4" s="324"/>
      <c r="BV4" s="325"/>
      <c r="BW4" s="326"/>
      <c r="BX4" s="324"/>
      <c r="BY4" s="325"/>
      <c r="BZ4" s="326"/>
      <c r="CA4" s="324"/>
      <c r="CB4" s="325"/>
      <c r="CC4" s="326"/>
      <c r="CD4" s="324"/>
      <c r="CE4" s="325"/>
      <c r="CF4" s="326"/>
      <c r="CG4" s="345"/>
      <c r="CH4" s="346"/>
      <c r="CI4" s="347"/>
      <c r="CJ4" s="324"/>
      <c r="CK4" s="325"/>
      <c r="CL4" s="326"/>
      <c r="CM4" s="324"/>
      <c r="CN4" s="325"/>
      <c r="CO4" s="326"/>
      <c r="CP4" s="324"/>
      <c r="CQ4" s="325"/>
      <c r="CR4" s="326"/>
      <c r="CS4" s="324"/>
      <c r="CT4" s="325"/>
      <c r="CU4" s="326"/>
      <c r="CV4" s="324"/>
      <c r="CW4" s="325"/>
      <c r="CX4" s="326"/>
      <c r="CY4" s="324"/>
      <c r="CZ4" s="325"/>
      <c r="DA4" s="326"/>
      <c r="DB4" s="324"/>
      <c r="DC4" s="325"/>
      <c r="DD4" s="326"/>
      <c r="DE4" s="324"/>
      <c r="DF4" s="325"/>
      <c r="DG4" s="326"/>
      <c r="DH4" s="324"/>
      <c r="DI4" s="325"/>
      <c r="DJ4" s="326"/>
      <c r="DK4" s="324"/>
      <c r="DL4" s="325"/>
      <c r="DM4" s="326"/>
    </row>
    <row r="5" spans="1:117" x14ac:dyDescent="0.25">
      <c r="A5" s="334"/>
      <c r="B5" s="334"/>
      <c r="C5" s="334"/>
      <c r="D5" s="334"/>
      <c r="E5" s="334"/>
      <c r="F5" s="334"/>
      <c r="G5" s="327">
        <v>1</v>
      </c>
      <c r="H5" s="327"/>
      <c r="I5" s="327"/>
      <c r="J5" s="327">
        <v>2</v>
      </c>
      <c r="K5" s="327"/>
      <c r="L5" s="327"/>
      <c r="M5" s="327">
        <v>3</v>
      </c>
      <c r="N5" s="327"/>
      <c r="O5" s="327"/>
      <c r="P5" s="327">
        <v>4</v>
      </c>
      <c r="Q5" s="327"/>
      <c r="R5" s="327"/>
      <c r="S5" s="327">
        <v>5</v>
      </c>
      <c r="T5" s="327"/>
      <c r="U5" s="327"/>
      <c r="V5" s="327">
        <v>6</v>
      </c>
      <c r="W5" s="327"/>
      <c r="X5" s="327"/>
      <c r="Y5" s="327">
        <v>7</v>
      </c>
      <c r="Z5" s="327"/>
      <c r="AA5" s="327"/>
      <c r="AB5" s="327">
        <v>8</v>
      </c>
      <c r="AC5" s="327"/>
      <c r="AD5" s="327"/>
      <c r="AE5" s="327">
        <v>9</v>
      </c>
      <c r="AF5" s="327"/>
      <c r="AG5" s="327"/>
      <c r="AH5" s="327">
        <v>10</v>
      </c>
      <c r="AI5" s="327"/>
      <c r="AJ5" s="327"/>
      <c r="AK5" s="327">
        <v>11</v>
      </c>
      <c r="AL5" s="327"/>
      <c r="AM5" s="327"/>
      <c r="AN5" s="327">
        <v>12</v>
      </c>
      <c r="AO5" s="327"/>
      <c r="AP5" s="327"/>
      <c r="AQ5" s="327">
        <v>13</v>
      </c>
      <c r="AR5" s="327"/>
      <c r="AS5" s="327"/>
      <c r="AT5" s="327">
        <v>14</v>
      </c>
      <c r="AU5" s="327"/>
      <c r="AV5" s="327"/>
      <c r="AW5" s="327">
        <v>15</v>
      </c>
      <c r="AX5" s="327"/>
      <c r="AY5" s="327"/>
      <c r="AZ5" s="327">
        <v>16</v>
      </c>
      <c r="BA5" s="327"/>
      <c r="BB5" s="327"/>
      <c r="BC5" s="327">
        <v>17</v>
      </c>
      <c r="BD5" s="327"/>
      <c r="BE5" s="327"/>
      <c r="BF5" s="327">
        <v>18</v>
      </c>
      <c r="BG5" s="327"/>
      <c r="BH5" s="327"/>
      <c r="BI5" s="327">
        <v>19</v>
      </c>
      <c r="BJ5" s="327"/>
      <c r="BK5" s="327"/>
      <c r="BL5" s="327">
        <v>20</v>
      </c>
      <c r="BM5" s="327"/>
      <c r="BN5" s="327"/>
      <c r="BO5" s="327">
        <v>21</v>
      </c>
      <c r="BP5" s="327"/>
      <c r="BQ5" s="327"/>
      <c r="BR5" s="327">
        <v>22</v>
      </c>
      <c r="BS5" s="327"/>
      <c r="BT5" s="327"/>
      <c r="BU5" s="327">
        <v>23</v>
      </c>
      <c r="BV5" s="327"/>
      <c r="BW5" s="327"/>
      <c r="BX5" s="327">
        <v>24</v>
      </c>
      <c r="BY5" s="327"/>
      <c r="BZ5" s="327"/>
      <c r="CA5" s="327">
        <v>25</v>
      </c>
      <c r="CB5" s="327"/>
      <c r="CC5" s="327"/>
      <c r="CD5" s="327">
        <v>26</v>
      </c>
      <c r="CE5" s="327"/>
      <c r="CF5" s="327"/>
      <c r="CG5" s="327">
        <v>27</v>
      </c>
      <c r="CH5" s="327"/>
      <c r="CI5" s="327"/>
      <c r="CJ5" s="327">
        <v>28</v>
      </c>
      <c r="CK5" s="327"/>
      <c r="CL5" s="327"/>
      <c r="CM5" s="327">
        <v>29</v>
      </c>
      <c r="CN5" s="327"/>
      <c r="CO5" s="327"/>
      <c r="CP5" s="327">
        <v>30</v>
      </c>
      <c r="CQ5" s="327"/>
      <c r="CR5" s="327"/>
      <c r="CS5" s="327">
        <v>31</v>
      </c>
      <c r="CT5" s="327"/>
      <c r="CU5" s="327"/>
      <c r="CV5" s="327">
        <v>32</v>
      </c>
      <c r="CW5" s="327"/>
      <c r="CX5" s="327"/>
      <c r="CY5" s="327">
        <v>33</v>
      </c>
      <c r="CZ5" s="327"/>
      <c r="DA5" s="327"/>
      <c r="DB5" s="327">
        <v>34</v>
      </c>
      <c r="DC5" s="327"/>
      <c r="DD5" s="327"/>
      <c r="DE5" s="327">
        <v>35</v>
      </c>
      <c r="DF5" s="327"/>
      <c r="DG5" s="327"/>
      <c r="DH5" s="327">
        <v>36</v>
      </c>
      <c r="DI5" s="327"/>
      <c r="DJ5" s="327"/>
      <c r="DK5" s="327">
        <v>37</v>
      </c>
      <c r="DL5" s="327"/>
      <c r="DM5" s="327"/>
    </row>
    <row r="6" spans="1:117" ht="15" customHeight="1" x14ac:dyDescent="0.25">
      <c r="A6" s="335" t="s">
        <v>66</v>
      </c>
      <c r="B6" s="335"/>
      <c r="C6" s="335"/>
      <c r="D6" s="335"/>
      <c r="E6" s="335"/>
      <c r="F6" s="335"/>
      <c r="G6" s="328" t="s">
        <v>64</v>
      </c>
      <c r="H6" s="328" t="s">
        <v>65</v>
      </c>
      <c r="I6" s="50" t="s">
        <v>91</v>
      </c>
      <c r="J6" s="328" t="s">
        <v>64</v>
      </c>
      <c r="K6" s="328" t="s">
        <v>65</v>
      </c>
      <c r="L6" s="189" t="s">
        <v>91</v>
      </c>
      <c r="M6" s="328" t="s">
        <v>64</v>
      </c>
      <c r="N6" s="328" t="s">
        <v>65</v>
      </c>
      <c r="O6" s="189" t="s">
        <v>91</v>
      </c>
      <c r="P6" s="328" t="s">
        <v>64</v>
      </c>
      <c r="Q6" s="328" t="s">
        <v>65</v>
      </c>
      <c r="R6" s="189" t="s">
        <v>91</v>
      </c>
      <c r="S6" s="328" t="s">
        <v>64</v>
      </c>
      <c r="T6" s="328" t="s">
        <v>65</v>
      </c>
      <c r="U6" s="189" t="s">
        <v>91</v>
      </c>
      <c r="V6" s="328" t="s">
        <v>64</v>
      </c>
      <c r="W6" s="328" t="s">
        <v>65</v>
      </c>
      <c r="X6" s="189" t="s">
        <v>91</v>
      </c>
      <c r="Y6" s="328" t="s">
        <v>64</v>
      </c>
      <c r="Z6" s="328" t="s">
        <v>65</v>
      </c>
      <c r="AA6" s="189" t="s">
        <v>91</v>
      </c>
      <c r="AB6" s="328" t="s">
        <v>64</v>
      </c>
      <c r="AC6" s="328" t="s">
        <v>65</v>
      </c>
      <c r="AD6" s="189" t="s">
        <v>91</v>
      </c>
      <c r="AE6" s="328" t="s">
        <v>64</v>
      </c>
      <c r="AF6" s="328" t="s">
        <v>65</v>
      </c>
      <c r="AG6" s="189" t="s">
        <v>91</v>
      </c>
      <c r="AH6" s="328" t="s">
        <v>64</v>
      </c>
      <c r="AI6" s="328" t="s">
        <v>65</v>
      </c>
      <c r="AJ6" s="189" t="s">
        <v>91</v>
      </c>
      <c r="AK6" s="328" t="s">
        <v>64</v>
      </c>
      <c r="AL6" s="328" t="s">
        <v>65</v>
      </c>
      <c r="AM6" s="189" t="s">
        <v>91</v>
      </c>
      <c r="AN6" s="328" t="s">
        <v>64</v>
      </c>
      <c r="AO6" s="328" t="s">
        <v>65</v>
      </c>
      <c r="AP6" s="189" t="s">
        <v>91</v>
      </c>
      <c r="AQ6" s="328" t="s">
        <v>64</v>
      </c>
      <c r="AR6" s="328" t="s">
        <v>65</v>
      </c>
      <c r="AS6" s="189" t="s">
        <v>91</v>
      </c>
      <c r="AT6" s="328" t="s">
        <v>64</v>
      </c>
      <c r="AU6" s="328" t="s">
        <v>65</v>
      </c>
      <c r="AV6" s="189" t="s">
        <v>91</v>
      </c>
      <c r="AW6" s="328" t="s">
        <v>64</v>
      </c>
      <c r="AX6" s="328" t="s">
        <v>65</v>
      </c>
      <c r="AY6" s="189" t="s">
        <v>91</v>
      </c>
      <c r="AZ6" s="328" t="s">
        <v>64</v>
      </c>
      <c r="BA6" s="328" t="s">
        <v>65</v>
      </c>
      <c r="BB6" s="189" t="s">
        <v>91</v>
      </c>
      <c r="BC6" s="328" t="s">
        <v>64</v>
      </c>
      <c r="BD6" s="328" t="s">
        <v>65</v>
      </c>
      <c r="BE6" s="189" t="s">
        <v>91</v>
      </c>
      <c r="BF6" s="328" t="s">
        <v>64</v>
      </c>
      <c r="BG6" s="328" t="s">
        <v>65</v>
      </c>
      <c r="BH6" s="189" t="s">
        <v>91</v>
      </c>
      <c r="BI6" s="328" t="s">
        <v>64</v>
      </c>
      <c r="BJ6" s="328" t="s">
        <v>65</v>
      </c>
      <c r="BK6" s="189" t="s">
        <v>91</v>
      </c>
      <c r="BL6" s="328" t="s">
        <v>64</v>
      </c>
      <c r="BM6" s="328" t="s">
        <v>65</v>
      </c>
      <c r="BN6" s="189" t="s">
        <v>91</v>
      </c>
      <c r="BO6" s="328" t="s">
        <v>64</v>
      </c>
      <c r="BP6" s="328" t="s">
        <v>65</v>
      </c>
      <c r="BQ6" s="189" t="s">
        <v>91</v>
      </c>
      <c r="BR6" s="328" t="s">
        <v>64</v>
      </c>
      <c r="BS6" s="328" t="s">
        <v>65</v>
      </c>
      <c r="BT6" s="189" t="s">
        <v>91</v>
      </c>
      <c r="BU6" s="328" t="s">
        <v>64</v>
      </c>
      <c r="BV6" s="328" t="s">
        <v>65</v>
      </c>
      <c r="BW6" s="189" t="s">
        <v>91</v>
      </c>
      <c r="BX6" s="328" t="s">
        <v>64</v>
      </c>
      <c r="BY6" s="328" t="s">
        <v>65</v>
      </c>
      <c r="BZ6" s="189" t="s">
        <v>91</v>
      </c>
      <c r="CA6" s="328" t="s">
        <v>64</v>
      </c>
      <c r="CB6" s="328" t="s">
        <v>65</v>
      </c>
      <c r="CC6" s="189" t="s">
        <v>91</v>
      </c>
      <c r="CD6" s="328" t="s">
        <v>64</v>
      </c>
      <c r="CE6" s="328" t="s">
        <v>65</v>
      </c>
      <c r="CF6" s="189" t="s">
        <v>91</v>
      </c>
      <c r="CG6" s="328" t="s">
        <v>64</v>
      </c>
      <c r="CH6" s="328" t="s">
        <v>65</v>
      </c>
      <c r="CI6" s="189" t="s">
        <v>91</v>
      </c>
      <c r="CJ6" s="328" t="s">
        <v>64</v>
      </c>
      <c r="CK6" s="328" t="s">
        <v>65</v>
      </c>
      <c r="CL6" s="236" t="s">
        <v>91</v>
      </c>
      <c r="CM6" s="328" t="s">
        <v>64</v>
      </c>
      <c r="CN6" s="328" t="s">
        <v>65</v>
      </c>
      <c r="CO6" s="236" t="s">
        <v>91</v>
      </c>
      <c r="CP6" s="328" t="s">
        <v>64</v>
      </c>
      <c r="CQ6" s="328" t="s">
        <v>65</v>
      </c>
      <c r="CR6" s="236" t="s">
        <v>91</v>
      </c>
      <c r="CS6" s="328" t="s">
        <v>64</v>
      </c>
      <c r="CT6" s="328" t="s">
        <v>65</v>
      </c>
      <c r="CU6" s="236" t="s">
        <v>91</v>
      </c>
      <c r="CV6" s="328" t="s">
        <v>64</v>
      </c>
      <c r="CW6" s="328" t="s">
        <v>65</v>
      </c>
      <c r="CX6" s="236" t="s">
        <v>91</v>
      </c>
      <c r="CY6" s="328" t="s">
        <v>64</v>
      </c>
      <c r="CZ6" s="328" t="s">
        <v>65</v>
      </c>
      <c r="DA6" s="236" t="s">
        <v>91</v>
      </c>
      <c r="DB6" s="328" t="s">
        <v>64</v>
      </c>
      <c r="DC6" s="328" t="s">
        <v>65</v>
      </c>
      <c r="DD6" s="189" t="s">
        <v>91</v>
      </c>
      <c r="DE6" s="328" t="s">
        <v>64</v>
      </c>
      <c r="DF6" s="328" t="s">
        <v>65</v>
      </c>
      <c r="DG6" s="189" t="s">
        <v>91</v>
      </c>
      <c r="DH6" s="328" t="s">
        <v>64</v>
      </c>
      <c r="DI6" s="328" t="s">
        <v>65</v>
      </c>
      <c r="DJ6" s="236" t="s">
        <v>91</v>
      </c>
      <c r="DK6" s="328" t="s">
        <v>64</v>
      </c>
      <c r="DL6" s="328" t="s">
        <v>65</v>
      </c>
      <c r="DM6" s="236" t="s">
        <v>91</v>
      </c>
    </row>
    <row r="7" spans="1:117" x14ac:dyDescent="0.25">
      <c r="A7" s="2" t="s">
        <v>0</v>
      </c>
      <c r="B7" s="2" t="s">
        <v>67</v>
      </c>
      <c r="C7" s="2" t="s">
        <v>4</v>
      </c>
      <c r="D7" s="2" t="s">
        <v>1</v>
      </c>
      <c r="E7" s="2" t="s">
        <v>64</v>
      </c>
      <c r="F7" s="2" t="s">
        <v>65</v>
      </c>
      <c r="G7" s="329"/>
      <c r="H7" s="329"/>
      <c r="I7" s="51" t="s">
        <v>92</v>
      </c>
      <c r="J7" s="329"/>
      <c r="K7" s="329"/>
      <c r="L7" s="190" t="s">
        <v>92</v>
      </c>
      <c r="M7" s="329"/>
      <c r="N7" s="329"/>
      <c r="O7" s="190" t="s">
        <v>92</v>
      </c>
      <c r="P7" s="329"/>
      <c r="Q7" s="329"/>
      <c r="R7" s="190" t="s">
        <v>92</v>
      </c>
      <c r="S7" s="329"/>
      <c r="T7" s="329"/>
      <c r="U7" s="190" t="s">
        <v>92</v>
      </c>
      <c r="V7" s="329"/>
      <c r="W7" s="329"/>
      <c r="X7" s="190" t="s">
        <v>92</v>
      </c>
      <c r="Y7" s="329"/>
      <c r="Z7" s="329"/>
      <c r="AA7" s="190" t="s">
        <v>92</v>
      </c>
      <c r="AB7" s="329"/>
      <c r="AC7" s="329"/>
      <c r="AD7" s="190" t="s">
        <v>92</v>
      </c>
      <c r="AE7" s="329"/>
      <c r="AF7" s="329"/>
      <c r="AG7" s="190" t="s">
        <v>92</v>
      </c>
      <c r="AH7" s="329"/>
      <c r="AI7" s="329"/>
      <c r="AJ7" s="190" t="s">
        <v>92</v>
      </c>
      <c r="AK7" s="329"/>
      <c r="AL7" s="329"/>
      <c r="AM7" s="190" t="s">
        <v>92</v>
      </c>
      <c r="AN7" s="329"/>
      <c r="AO7" s="329"/>
      <c r="AP7" s="190" t="s">
        <v>92</v>
      </c>
      <c r="AQ7" s="329"/>
      <c r="AR7" s="329"/>
      <c r="AS7" s="190" t="s">
        <v>92</v>
      </c>
      <c r="AT7" s="329"/>
      <c r="AU7" s="329"/>
      <c r="AV7" s="190" t="s">
        <v>92</v>
      </c>
      <c r="AW7" s="329"/>
      <c r="AX7" s="329"/>
      <c r="AY7" s="190" t="s">
        <v>92</v>
      </c>
      <c r="AZ7" s="329"/>
      <c r="BA7" s="329"/>
      <c r="BB7" s="190" t="s">
        <v>92</v>
      </c>
      <c r="BC7" s="329"/>
      <c r="BD7" s="329"/>
      <c r="BE7" s="190" t="s">
        <v>92</v>
      </c>
      <c r="BF7" s="329"/>
      <c r="BG7" s="329"/>
      <c r="BH7" s="190" t="s">
        <v>92</v>
      </c>
      <c r="BI7" s="329"/>
      <c r="BJ7" s="329"/>
      <c r="BK7" s="190" t="s">
        <v>92</v>
      </c>
      <c r="BL7" s="329"/>
      <c r="BM7" s="329"/>
      <c r="BN7" s="190" t="s">
        <v>92</v>
      </c>
      <c r="BO7" s="329"/>
      <c r="BP7" s="329"/>
      <c r="BQ7" s="190" t="s">
        <v>92</v>
      </c>
      <c r="BR7" s="329"/>
      <c r="BS7" s="329"/>
      <c r="BT7" s="190" t="s">
        <v>92</v>
      </c>
      <c r="BU7" s="329"/>
      <c r="BV7" s="329"/>
      <c r="BW7" s="190" t="s">
        <v>92</v>
      </c>
      <c r="BX7" s="329"/>
      <c r="BY7" s="329"/>
      <c r="BZ7" s="190" t="s">
        <v>92</v>
      </c>
      <c r="CA7" s="329"/>
      <c r="CB7" s="329"/>
      <c r="CC7" s="190" t="s">
        <v>92</v>
      </c>
      <c r="CD7" s="329"/>
      <c r="CE7" s="329"/>
      <c r="CF7" s="190" t="s">
        <v>92</v>
      </c>
      <c r="CG7" s="329"/>
      <c r="CH7" s="329"/>
      <c r="CI7" s="190" t="s">
        <v>92</v>
      </c>
      <c r="CJ7" s="329"/>
      <c r="CK7" s="329"/>
      <c r="CL7" s="237" t="s">
        <v>92</v>
      </c>
      <c r="CM7" s="329"/>
      <c r="CN7" s="329"/>
      <c r="CO7" s="237" t="s">
        <v>92</v>
      </c>
      <c r="CP7" s="329"/>
      <c r="CQ7" s="329"/>
      <c r="CR7" s="237" t="s">
        <v>92</v>
      </c>
      <c r="CS7" s="329"/>
      <c r="CT7" s="329"/>
      <c r="CU7" s="237" t="s">
        <v>92</v>
      </c>
      <c r="CV7" s="329"/>
      <c r="CW7" s="329"/>
      <c r="CX7" s="237" t="s">
        <v>92</v>
      </c>
      <c r="CY7" s="329"/>
      <c r="CZ7" s="329"/>
      <c r="DA7" s="237" t="s">
        <v>92</v>
      </c>
      <c r="DB7" s="329"/>
      <c r="DC7" s="329"/>
      <c r="DD7" s="190" t="s">
        <v>92</v>
      </c>
      <c r="DE7" s="329"/>
      <c r="DF7" s="329"/>
      <c r="DG7" s="190" t="s">
        <v>92</v>
      </c>
      <c r="DH7" s="329"/>
      <c r="DI7" s="329"/>
      <c r="DJ7" s="237" t="s">
        <v>92</v>
      </c>
      <c r="DK7" s="329"/>
      <c r="DL7" s="329"/>
      <c r="DM7" s="237" t="s">
        <v>92</v>
      </c>
    </row>
    <row r="8" spans="1:117" x14ac:dyDescent="0.25">
      <c r="A8" s="2">
        <v>1</v>
      </c>
      <c r="B8" s="3" t="s">
        <v>345</v>
      </c>
      <c r="C8" s="2"/>
      <c r="D8" s="2"/>
      <c r="E8" s="2"/>
      <c r="F8" s="2"/>
      <c r="G8" s="49"/>
      <c r="H8" s="49"/>
      <c r="I8" s="15"/>
      <c r="J8" s="191"/>
      <c r="K8" s="191"/>
      <c r="L8" s="15"/>
      <c r="M8" s="191"/>
      <c r="N8" s="191"/>
      <c r="O8" s="15"/>
      <c r="P8" s="191"/>
      <c r="Q8" s="191"/>
      <c r="R8" s="15"/>
      <c r="S8" s="191"/>
      <c r="T8" s="191"/>
      <c r="U8" s="15"/>
      <c r="V8" s="191"/>
      <c r="W8" s="191"/>
      <c r="X8" s="15"/>
      <c r="Y8" s="191"/>
      <c r="Z8" s="191"/>
      <c r="AA8" s="15"/>
      <c r="AB8" s="191"/>
      <c r="AC8" s="191"/>
      <c r="AD8" s="15"/>
      <c r="AE8" s="191"/>
      <c r="AF8" s="191"/>
      <c r="AG8" s="15"/>
      <c r="AH8" s="191"/>
      <c r="AI8" s="191"/>
      <c r="AJ8" s="15"/>
      <c r="AK8" s="191"/>
      <c r="AL8" s="191"/>
      <c r="AM8" s="15"/>
      <c r="AN8" s="191"/>
      <c r="AO8" s="191"/>
      <c r="AP8" s="15"/>
      <c r="AQ8" s="191"/>
      <c r="AR8" s="191"/>
      <c r="AS8" s="15"/>
      <c r="AT8" s="191"/>
      <c r="AU8" s="191"/>
      <c r="AV8" s="15"/>
      <c r="AW8" s="191"/>
      <c r="AX8" s="191"/>
      <c r="AY8" s="15"/>
      <c r="AZ8" s="191"/>
      <c r="BA8" s="191"/>
      <c r="BB8" s="15"/>
      <c r="BC8" s="191"/>
      <c r="BD8" s="191"/>
      <c r="BE8" s="15"/>
      <c r="BF8" s="191"/>
      <c r="BG8" s="191"/>
      <c r="BH8" s="15"/>
      <c r="BI8" s="191"/>
      <c r="BJ8" s="191"/>
      <c r="BK8" s="15"/>
      <c r="BL8" s="191"/>
      <c r="BM8" s="191"/>
      <c r="BN8" s="15"/>
      <c r="BO8" s="191"/>
      <c r="BP8" s="191"/>
      <c r="BQ8" s="15"/>
      <c r="BR8" s="191"/>
      <c r="BS8" s="191"/>
      <c r="BT8" s="15"/>
      <c r="BU8" s="191"/>
      <c r="BV8" s="191"/>
      <c r="BW8" s="15"/>
      <c r="BX8" s="191"/>
      <c r="BY8" s="191"/>
      <c r="BZ8" s="15"/>
      <c r="CA8" s="191"/>
      <c r="CB8" s="191"/>
      <c r="CC8" s="15"/>
      <c r="CD8" s="191"/>
      <c r="CE8" s="191"/>
      <c r="CF8" s="15"/>
      <c r="CG8" s="191"/>
      <c r="CH8" s="191"/>
      <c r="CI8" s="15"/>
      <c r="CJ8" s="235"/>
      <c r="CK8" s="235"/>
      <c r="CL8" s="15"/>
      <c r="CM8" s="235"/>
      <c r="CN8" s="235"/>
      <c r="CO8" s="15"/>
      <c r="CP8" s="235"/>
      <c r="CQ8" s="235"/>
      <c r="CR8" s="15"/>
      <c r="CS8" s="235"/>
      <c r="CT8" s="235"/>
      <c r="CU8" s="15"/>
      <c r="CV8" s="235"/>
      <c r="CW8" s="235"/>
      <c r="CX8" s="15"/>
      <c r="CY8" s="235"/>
      <c r="CZ8" s="235"/>
      <c r="DA8" s="15"/>
      <c r="DB8" s="191"/>
      <c r="DC8" s="191"/>
      <c r="DD8" s="15"/>
      <c r="DE8" s="191"/>
      <c r="DF8" s="191"/>
      <c r="DG8" s="15"/>
      <c r="DH8" s="235"/>
      <c r="DI8" s="235"/>
      <c r="DJ8" s="15"/>
      <c r="DK8" s="235"/>
      <c r="DL8" s="235"/>
      <c r="DM8" s="15"/>
    </row>
    <row r="9" spans="1:117" ht="15" x14ac:dyDescent="0.25">
      <c r="A9" s="15">
        <v>1.1000000000000001</v>
      </c>
      <c r="B9" s="16" t="s">
        <v>324</v>
      </c>
      <c r="C9" s="15" t="s">
        <v>56</v>
      </c>
      <c r="D9" s="232">
        <v>1</v>
      </c>
      <c r="E9" s="18">
        <v>5057015</v>
      </c>
      <c r="F9" s="17">
        <f>ROUND(D9*E9,0)</f>
        <v>5057015</v>
      </c>
      <c r="G9" s="18">
        <v>5031730</v>
      </c>
      <c r="H9" s="17">
        <f t="shared" ref="H9:H35" si="0">ROUND($D9*G9,0)</f>
        <v>5031730</v>
      </c>
      <c r="I9" s="52" t="str">
        <f>+IF(G9&lt;=$E9,"OK","NO OK")</f>
        <v>OK</v>
      </c>
      <c r="J9" s="18">
        <v>5057015</v>
      </c>
      <c r="K9" s="17">
        <f t="shared" ref="K9:K15" si="1">ROUND($D9*J9,0)</f>
        <v>5057015</v>
      </c>
      <c r="L9" s="52" t="str">
        <f>+IF(J9&lt;=$E9,"OK","NO OK")</f>
        <v>OK</v>
      </c>
      <c r="M9" s="18">
        <v>5027077</v>
      </c>
      <c r="N9" s="17">
        <f t="shared" ref="N9:N15" si="2">ROUND($D9*M9,0)</f>
        <v>5027077</v>
      </c>
      <c r="O9" s="52" t="str">
        <f>+IF(M9&lt;=$E9,"OK","NO OK")</f>
        <v>OK</v>
      </c>
      <c r="P9" s="18">
        <v>5014030</v>
      </c>
      <c r="Q9" s="17">
        <f t="shared" ref="Q9:Q15" si="3">ROUND($D9*P9,0)</f>
        <v>5014030</v>
      </c>
      <c r="R9" s="52" t="str">
        <f>+IF(P9&lt;=$E9,"OK","NO OK")</f>
        <v>OK</v>
      </c>
      <c r="S9" s="18">
        <v>5039872</v>
      </c>
      <c r="T9" s="17">
        <f t="shared" ref="T9:T15" si="4">ROUND($D9*S9,0)</f>
        <v>5039872</v>
      </c>
      <c r="U9" s="52" t="str">
        <f>+IF(S9&lt;=$E9,"OK","NO OK")</f>
        <v>OK</v>
      </c>
      <c r="V9" s="18">
        <v>5003916</v>
      </c>
      <c r="W9" s="17">
        <f t="shared" ref="W9:W15" si="5">ROUND($D9*V9,0)</f>
        <v>5003916</v>
      </c>
      <c r="X9" s="52" t="str">
        <f>+IF(V9&lt;=$E9,"OK","NO OK")</f>
        <v>OK</v>
      </c>
      <c r="Y9" s="18">
        <v>5000000</v>
      </c>
      <c r="Z9" s="17">
        <f t="shared" ref="Z9:Z15" si="6">ROUND($D9*Y9,0)</f>
        <v>5000000</v>
      </c>
      <c r="AA9" s="52" t="str">
        <f>+IF(Y9&lt;=$E9,"OK","NO OK")</f>
        <v>OK</v>
      </c>
      <c r="AB9" s="18">
        <v>5016559</v>
      </c>
      <c r="AC9" s="17">
        <f t="shared" ref="AC9:AC15" si="7">ROUND($D9*AB9,0)</f>
        <v>5016559</v>
      </c>
      <c r="AD9" s="52" t="str">
        <f>+IF(AB9&lt;=$E9,"OK","NO OK")</f>
        <v>OK</v>
      </c>
      <c r="AE9" s="18">
        <v>5029707</v>
      </c>
      <c r="AF9" s="17">
        <f t="shared" ref="AF9:AF15" si="8">ROUND($D9*AE9,0)</f>
        <v>5029707</v>
      </c>
      <c r="AG9" s="52" t="str">
        <f>+IF(AE9&lt;=$E9,"OK","NO OK")</f>
        <v>OK</v>
      </c>
      <c r="AH9" s="18">
        <v>5039320</v>
      </c>
      <c r="AI9" s="17">
        <f t="shared" ref="AI9:AI15" si="9">ROUND($D9*AH9,0)</f>
        <v>5039320</v>
      </c>
      <c r="AJ9" s="52" t="str">
        <f>+IF(AH9&lt;=$E9,"OK","NO OK")</f>
        <v>OK</v>
      </c>
      <c r="AK9" s="18">
        <v>5014037</v>
      </c>
      <c r="AL9" s="17">
        <f t="shared" ref="AL9:AL15" si="10">ROUND($D9*AK9,0)</f>
        <v>5014037</v>
      </c>
      <c r="AM9" s="52" t="str">
        <f>+IF(AK9&lt;=$E9,"OK","NO OK")</f>
        <v>OK</v>
      </c>
      <c r="AN9" s="18">
        <v>5057015</v>
      </c>
      <c r="AO9" s="17">
        <f t="shared" ref="AO9:AO15" si="11">ROUND($D9*AN9,0)</f>
        <v>5057015</v>
      </c>
      <c r="AP9" s="52" t="str">
        <f>+IF(AN9&lt;=$E9,"OK","NO OK")</f>
        <v>OK</v>
      </c>
      <c r="AQ9" s="18">
        <v>5019087</v>
      </c>
      <c r="AR9" s="17">
        <f t="shared" ref="AR9:AR15" si="12">ROUND($D9*AQ9,0)</f>
        <v>5019087</v>
      </c>
      <c r="AS9" s="52" t="str">
        <f>+IF(AQ9&lt;=$E9,"OK","NO OK")</f>
        <v>OK</v>
      </c>
      <c r="AT9" s="18">
        <v>5020099</v>
      </c>
      <c r="AU9" s="17">
        <f t="shared" ref="AU9:AU15" si="13">ROUND($D9*AT9,0)</f>
        <v>5020099</v>
      </c>
      <c r="AV9" s="52" t="str">
        <f>+IF(AT9&lt;=$E9,"OK","NO OK")</f>
        <v>OK</v>
      </c>
      <c r="AW9" s="18">
        <v>4300000</v>
      </c>
      <c r="AX9" s="17">
        <f t="shared" ref="AX9:AX15" si="14">ROUND($D9*AW9,0)</f>
        <v>4300000</v>
      </c>
      <c r="AY9" s="52" t="str">
        <f>+IF(AW9&lt;=$E9,"OK","NO OK")</f>
        <v>OK</v>
      </c>
      <c r="AZ9" s="18">
        <v>5057015</v>
      </c>
      <c r="BA9" s="17">
        <f t="shared" ref="BA9:BA15" si="15">ROUND($D9*AZ9,0)</f>
        <v>5057015</v>
      </c>
      <c r="BB9" s="52" t="str">
        <f>+IF(AZ9&lt;=$E9,"OK","NO OK")</f>
        <v>OK</v>
      </c>
      <c r="BC9" s="18">
        <v>5027179</v>
      </c>
      <c r="BD9" s="17">
        <f t="shared" ref="BD9:BD15" si="16">ROUND($D9*BC9,0)</f>
        <v>5027179</v>
      </c>
      <c r="BE9" s="52" t="str">
        <f>+IF(BC9&lt;=$E9,"OK","NO OK")</f>
        <v>OK</v>
      </c>
      <c r="BF9" s="18">
        <v>5033247</v>
      </c>
      <c r="BG9" s="17">
        <f t="shared" ref="BG9:BG15" si="17">ROUND($D9*BF9,0)</f>
        <v>5033247</v>
      </c>
      <c r="BH9" s="52" t="str">
        <f>+IF(BF9&lt;=$E9,"OK","NO OK")</f>
        <v>OK</v>
      </c>
      <c r="BI9" s="18">
        <v>5011755</v>
      </c>
      <c r="BJ9" s="17">
        <f t="shared" ref="BJ9:BJ15" si="18">ROUND($D9*BI9,0)</f>
        <v>5011755</v>
      </c>
      <c r="BK9" s="52" t="str">
        <f>+IF(BI9&lt;=$E9,"OK","NO OK")</f>
        <v>OK</v>
      </c>
      <c r="BL9" s="18">
        <v>5026673</v>
      </c>
      <c r="BM9" s="17">
        <f t="shared" ref="BM9:BM15" si="19">ROUND($D9*BL9,0)</f>
        <v>5026673</v>
      </c>
      <c r="BN9" s="52" t="str">
        <f>+IF(BL9&lt;=$E9,"OK","NO OK")</f>
        <v>OK</v>
      </c>
      <c r="BO9" s="18">
        <v>5009927</v>
      </c>
      <c r="BP9" s="17">
        <f t="shared" ref="BP9:BP15" si="20">ROUND($D9*BO9,0)</f>
        <v>5009927</v>
      </c>
      <c r="BQ9" s="52" t="str">
        <f>+IF(BO9&lt;=$E9,"OK","NO OK")</f>
        <v>OK</v>
      </c>
      <c r="BR9" s="18">
        <v>5011502</v>
      </c>
      <c r="BS9" s="17">
        <f t="shared" ref="BS9:BS15" si="21">ROUND($D9*BR9,0)</f>
        <v>5011502</v>
      </c>
      <c r="BT9" s="52" t="str">
        <f>+IF(BR9&lt;=$E9,"OK","NO OK")</f>
        <v>OK</v>
      </c>
      <c r="BU9" s="18">
        <v>5057015</v>
      </c>
      <c r="BV9" s="17">
        <f t="shared" ref="BV9:BV15" si="22">ROUND($D9*BU9,0)</f>
        <v>5057015</v>
      </c>
      <c r="BW9" s="52" t="str">
        <f>+IF(BU9&lt;=$E9,"OK","NO OK")</f>
        <v>OK</v>
      </c>
      <c r="BX9" s="18">
        <v>5057016</v>
      </c>
      <c r="BY9" s="17">
        <f>ROUND($D9*BX9,0)</f>
        <v>5057016</v>
      </c>
      <c r="BZ9" s="52" t="str">
        <f>+IF(BX9&lt;=$E9,"OK","NO OK")</f>
        <v>NO OK</v>
      </c>
      <c r="CA9" s="18">
        <v>5057015</v>
      </c>
      <c r="CB9" s="17">
        <f>ROUND($D9*CA9,0)</f>
        <v>5057015</v>
      </c>
      <c r="CC9" s="52" t="str">
        <f>+IF(CA9&lt;=$E9,"OK","NO OK")</f>
        <v>OK</v>
      </c>
      <c r="CD9" s="18">
        <v>5057015</v>
      </c>
      <c r="CE9" s="17">
        <f>ROUND($D9*CD9,0)</f>
        <v>5057015</v>
      </c>
      <c r="CF9" s="52" t="str">
        <f>+IF(CD9&lt;=$E9,"OK","NO OK")</f>
        <v>OK</v>
      </c>
      <c r="CG9" s="18">
        <v>5022122</v>
      </c>
      <c r="CH9" s="17">
        <f>ROUND($D9*CG9,0)</f>
        <v>5022122</v>
      </c>
      <c r="CI9" s="52" t="str">
        <f>+IF(CG9&lt;=$E9,"OK","NO OK")</f>
        <v>OK</v>
      </c>
      <c r="CJ9" s="18">
        <v>5057015</v>
      </c>
      <c r="CK9" s="17">
        <f>ROUND($D9*CJ9,0)</f>
        <v>5057015</v>
      </c>
      <c r="CL9" s="52" t="str">
        <f>+IF(CJ9&lt;=$E9,"OK","NO OK")</f>
        <v>OK</v>
      </c>
      <c r="CM9" s="18">
        <v>5043728</v>
      </c>
      <c r="CN9" s="17">
        <f>ROUND($D9*CM9,0)</f>
        <v>5043728</v>
      </c>
      <c r="CO9" s="52" t="str">
        <f>+IF(CM9&lt;=$E9,"OK","NO OK")</f>
        <v>OK</v>
      </c>
      <c r="CP9" s="18">
        <v>5057015</v>
      </c>
      <c r="CQ9" s="17">
        <f>ROUND($D9*CP9,0)</f>
        <v>5057015</v>
      </c>
      <c r="CR9" s="52" t="str">
        <f>+IF(CP9&lt;=$E9,"OK","NO OK")</f>
        <v>OK</v>
      </c>
      <c r="CS9" s="18">
        <v>5013525</v>
      </c>
      <c r="CT9" s="17">
        <f>ROUND($D9*CS9,0)</f>
        <v>5013525</v>
      </c>
      <c r="CU9" s="52" t="str">
        <f>+IF(CS9&lt;=$E9,"OK","NO OK")</f>
        <v>OK</v>
      </c>
      <c r="CV9" s="18">
        <v>5051452</v>
      </c>
      <c r="CW9" s="17">
        <f>ROUND($D9*CV9,0)</f>
        <v>5051452</v>
      </c>
      <c r="CX9" s="52" t="str">
        <f>+IF(CV9&lt;=$E9,"OK","NO OK")</f>
        <v>OK</v>
      </c>
      <c r="CY9" s="18">
        <v>5057015</v>
      </c>
      <c r="CZ9" s="17">
        <f>ROUND($D9*CY9,0)</f>
        <v>5057015</v>
      </c>
      <c r="DA9" s="52" t="str">
        <f>+IF(CY9&lt;=$E9,"OK","NO OK")</f>
        <v>OK</v>
      </c>
      <c r="DB9" s="18">
        <v>5026673</v>
      </c>
      <c r="DC9" s="17">
        <f t="shared" ref="DC9:DC15" si="23">ROUND($D9*DB9,0)</f>
        <v>5026673</v>
      </c>
      <c r="DD9" s="52" t="str">
        <f>+IF(DB9&lt;=$E9,"OK","NO OK")</f>
        <v>OK</v>
      </c>
      <c r="DE9" s="18">
        <v>5012513</v>
      </c>
      <c r="DF9" s="17">
        <f t="shared" ref="DF9:DF15" si="24">ROUND($D9*DE9,0)</f>
        <v>5012513</v>
      </c>
      <c r="DG9" s="52" t="str">
        <f>+IF(DE9&lt;=$E9,"OK","NO OK")</f>
        <v>OK</v>
      </c>
      <c r="DH9" s="18">
        <v>5018202</v>
      </c>
      <c r="DI9" s="17">
        <f t="shared" ref="DI9:DI15" si="25">ROUND($D9*DH9,0)</f>
        <v>5018202</v>
      </c>
      <c r="DJ9" s="52" t="str">
        <f>+IF(DH9&lt;=$E9,"OK","NO OK")</f>
        <v>OK</v>
      </c>
      <c r="DK9" s="18">
        <v>5020958</v>
      </c>
      <c r="DL9" s="17">
        <f t="shared" ref="DL9:DL15" si="26">ROUND($D9*DK9,0)</f>
        <v>5020958</v>
      </c>
      <c r="DM9" s="52" t="str">
        <f>+IF(DK9&lt;=$E9,"OK","NO OK")</f>
        <v>OK</v>
      </c>
    </row>
    <row r="10" spans="1:117" ht="15" x14ac:dyDescent="0.25">
      <c r="A10" s="15">
        <v>1.2</v>
      </c>
      <c r="B10" s="16" t="s">
        <v>325</v>
      </c>
      <c r="C10" s="15" t="s">
        <v>331</v>
      </c>
      <c r="D10" s="232">
        <v>197.59</v>
      </c>
      <c r="E10" s="18">
        <v>7659</v>
      </c>
      <c r="F10" s="17">
        <f t="shared" ref="F10:F25" si="27">ROUND(D10*E10,0)</f>
        <v>1513342</v>
      </c>
      <c r="G10" s="18">
        <v>7621</v>
      </c>
      <c r="H10" s="17">
        <f t="shared" si="0"/>
        <v>1505833</v>
      </c>
      <c r="I10" s="52" t="str">
        <f t="shared" ref="I10:I35" si="28">+IF(G10&lt;=$E10,"OK","NO OK")</f>
        <v>OK</v>
      </c>
      <c r="J10" s="18">
        <v>7659</v>
      </c>
      <c r="K10" s="17">
        <f t="shared" si="1"/>
        <v>1513342</v>
      </c>
      <c r="L10" s="52" t="str">
        <f t="shared" ref="L10:L15" si="29">+IF(J10&lt;=$E10,"OK","NO OK")</f>
        <v>OK</v>
      </c>
      <c r="M10" s="18">
        <v>7614</v>
      </c>
      <c r="N10" s="17">
        <f t="shared" si="2"/>
        <v>1504450</v>
      </c>
      <c r="O10" s="52" t="str">
        <f t="shared" ref="O10:O15" si="30">+IF(M10&lt;=$E10,"OK","NO OK")</f>
        <v>OK</v>
      </c>
      <c r="P10" s="18">
        <v>7594</v>
      </c>
      <c r="Q10" s="17">
        <f t="shared" si="3"/>
        <v>1500498</v>
      </c>
      <c r="R10" s="52" t="str">
        <f t="shared" ref="R10:R15" si="31">+IF(P10&lt;=$E10,"OK","NO OK")</f>
        <v>OK</v>
      </c>
      <c r="S10" s="18">
        <v>7633</v>
      </c>
      <c r="T10" s="17">
        <f t="shared" si="4"/>
        <v>1508204</v>
      </c>
      <c r="U10" s="52" t="str">
        <f t="shared" ref="U10:U15" si="32">+IF(S10&lt;=$E10,"OK","NO OK")</f>
        <v>OK</v>
      </c>
      <c r="V10" s="18">
        <v>7579</v>
      </c>
      <c r="W10" s="17">
        <f t="shared" si="5"/>
        <v>1497535</v>
      </c>
      <c r="X10" s="52" t="str">
        <f t="shared" ref="X10:X15" si="33">+IF(V10&lt;=$E10,"OK","NO OK")</f>
        <v>OK</v>
      </c>
      <c r="Y10" s="18">
        <v>7659</v>
      </c>
      <c r="Z10" s="17">
        <f t="shared" si="6"/>
        <v>1513342</v>
      </c>
      <c r="AA10" s="52" t="str">
        <f t="shared" ref="AA10:AA15" si="34">+IF(Y10&lt;=$E10,"OK","NO OK")</f>
        <v>OK</v>
      </c>
      <c r="AB10" s="18">
        <v>7598</v>
      </c>
      <c r="AC10" s="17">
        <f t="shared" si="7"/>
        <v>1501289</v>
      </c>
      <c r="AD10" s="52" t="str">
        <f t="shared" ref="AD10:AD15" si="35">+IF(AB10&lt;=$E10,"OK","NO OK")</f>
        <v>OK</v>
      </c>
      <c r="AE10" s="18">
        <v>7618</v>
      </c>
      <c r="AF10" s="17">
        <f t="shared" si="8"/>
        <v>1505241</v>
      </c>
      <c r="AG10" s="52" t="str">
        <f t="shared" ref="AG10:AG15" si="36">+IF(AE10&lt;=$E10,"OK","NO OK")</f>
        <v>OK</v>
      </c>
      <c r="AH10" s="18">
        <v>7630</v>
      </c>
      <c r="AI10" s="17">
        <f t="shared" si="9"/>
        <v>1507612</v>
      </c>
      <c r="AJ10" s="52" t="str">
        <f t="shared" ref="AJ10:AJ15" si="37">+IF(AH10&lt;=$E10,"OK","NO OK")</f>
        <v>OK</v>
      </c>
      <c r="AK10" s="18">
        <v>7594</v>
      </c>
      <c r="AL10" s="17">
        <f t="shared" si="10"/>
        <v>1500498</v>
      </c>
      <c r="AM10" s="52" t="str">
        <f t="shared" ref="AM10:AM15" si="38">+IF(AK10&lt;=$E10,"OK","NO OK")</f>
        <v>OK</v>
      </c>
      <c r="AN10" s="18">
        <v>7659</v>
      </c>
      <c r="AO10" s="17">
        <f t="shared" si="11"/>
        <v>1513342</v>
      </c>
      <c r="AP10" s="52" t="str">
        <f t="shared" ref="AP10:AP15" si="39">+IF(AN10&lt;=$E10,"OK","NO OK")</f>
        <v>OK</v>
      </c>
      <c r="AQ10" s="18">
        <v>7602</v>
      </c>
      <c r="AR10" s="17">
        <f t="shared" si="12"/>
        <v>1502079</v>
      </c>
      <c r="AS10" s="52" t="str">
        <f t="shared" ref="AS10:AS15" si="40">+IF(AQ10&lt;=$E10,"OK","NO OK")</f>
        <v>OK</v>
      </c>
      <c r="AT10" s="18">
        <v>7603</v>
      </c>
      <c r="AU10" s="17">
        <f t="shared" si="13"/>
        <v>1502277</v>
      </c>
      <c r="AV10" s="52" t="str">
        <f t="shared" ref="AV10:AV15" si="41">+IF(AT10&lt;=$E10,"OK","NO OK")</f>
        <v>OK</v>
      </c>
      <c r="AW10" s="18">
        <v>7500</v>
      </c>
      <c r="AX10" s="17">
        <f t="shared" si="14"/>
        <v>1481925</v>
      </c>
      <c r="AY10" s="52" t="str">
        <f t="shared" ref="AY10:AY15" si="42">+IF(AW10&lt;=$E10,"OK","NO OK")</f>
        <v>OK</v>
      </c>
      <c r="AZ10" s="18">
        <v>7659</v>
      </c>
      <c r="BA10" s="17">
        <f t="shared" si="15"/>
        <v>1513342</v>
      </c>
      <c r="BB10" s="52" t="str">
        <f t="shared" ref="BB10:BB15" si="43">+IF(AZ10&lt;=$E10,"OK","NO OK")</f>
        <v>OK</v>
      </c>
      <c r="BC10" s="18">
        <v>7614</v>
      </c>
      <c r="BD10" s="17">
        <f t="shared" si="16"/>
        <v>1504450</v>
      </c>
      <c r="BE10" s="52" t="str">
        <f t="shared" ref="BE10:BE15" si="44">+IF(BC10&lt;=$E10,"OK","NO OK")</f>
        <v>OK</v>
      </c>
      <c r="BF10" s="18">
        <v>7623</v>
      </c>
      <c r="BG10" s="17">
        <f t="shared" si="17"/>
        <v>1506229</v>
      </c>
      <c r="BH10" s="52" t="str">
        <f t="shared" ref="BH10:BH15" si="45">+IF(BF10&lt;=$E10,"OK","NO OK")</f>
        <v>OK</v>
      </c>
      <c r="BI10" s="18">
        <v>7590</v>
      </c>
      <c r="BJ10" s="17">
        <f t="shared" si="18"/>
        <v>1499708</v>
      </c>
      <c r="BK10" s="52" t="str">
        <f t="shared" ref="BK10:BK15" si="46">+IF(BI10&lt;=$E10,"OK","NO OK")</f>
        <v>OK</v>
      </c>
      <c r="BL10" s="18">
        <v>7613</v>
      </c>
      <c r="BM10" s="17">
        <f t="shared" si="19"/>
        <v>1504253</v>
      </c>
      <c r="BN10" s="52" t="str">
        <f t="shared" ref="BN10:BN15" si="47">+IF(BL10&lt;=$E10,"OK","NO OK")</f>
        <v>OK</v>
      </c>
      <c r="BO10" s="18">
        <v>7588</v>
      </c>
      <c r="BP10" s="17">
        <f t="shared" si="20"/>
        <v>1499313</v>
      </c>
      <c r="BQ10" s="52" t="str">
        <f t="shared" ref="BQ10:BQ15" si="48">+IF(BO10&lt;=$E10,"OK","NO OK")</f>
        <v>OK</v>
      </c>
      <c r="BR10" s="18">
        <v>7590</v>
      </c>
      <c r="BS10" s="17">
        <f t="shared" si="21"/>
        <v>1499708</v>
      </c>
      <c r="BT10" s="52" t="str">
        <f t="shared" ref="BT10:BT15" si="49">+IF(BR10&lt;=$E10,"OK","NO OK")</f>
        <v>OK</v>
      </c>
      <c r="BU10" s="18">
        <v>7659</v>
      </c>
      <c r="BV10" s="17">
        <f t="shared" si="22"/>
        <v>1513342</v>
      </c>
      <c r="BW10" s="52" t="str">
        <f t="shared" ref="BW10:BW15" si="50">+IF(BU10&lt;=$E10,"OK","NO OK")</f>
        <v>OK</v>
      </c>
      <c r="BX10" s="18">
        <v>7605</v>
      </c>
      <c r="BY10" s="17">
        <f>ROUND($D10*BX10,0)</f>
        <v>1502672</v>
      </c>
      <c r="BZ10" s="52" t="str">
        <f t="shared" ref="BZ10:BZ15" si="51">+IF(BX10&lt;=$E10,"OK","NO OK")</f>
        <v>OK</v>
      </c>
      <c r="CA10" s="18">
        <v>7659</v>
      </c>
      <c r="CB10" s="17">
        <f>ROUND($D10*CA10,0)</f>
        <v>1513342</v>
      </c>
      <c r="CC10" s="52" t="str">
        <f t="shared" ref="CC10:CC15" si="52">+IF(CA10&lt;=$E10,"OK","NO OK")</f>
        <v>OK</v>
      </c>
      <c r="CD10" s="18">
        <v>7600</v>
      </c>
      <c r="CE10" s="17">
        <f>ROUND($D10*CD10,0)</f>
        <v>1501684</v>
      </c>
      <c r="CF10" s="52" t="str">
        <f t="shared" ref="CF10:CF15" si="53">+IF(CD10&lt;=$E10,"OK","NO OK")</f>
        <v>OK</v>
      </c>
      <c r="CG10" s="18">
        <v>7606</v>
      </c>
      <c r="CH10" s="17">
        <f>ROUND($D10*CG10,0)</f>
        <v>1502870</v>
      </c>
      <c r="CI10" s="52" t="str">
        <f t="shared" ref="CI10:CI15" si="54">+IF(CG10&lt;=$E10,"OK","NO OK")</f>
        <v>OK</v>
      </c>
      <c r="CJ10" s="18">
        <v>7659</v>
      </c>
      <c r="CK10" s="17">
        <f>ROUND($D10*CJ10,0)</f>
        <v>1513342</v>
      </c>
      <c r="CL10" s="52" t="str">
        <f t="shared" ref="CL10:CL15" si="55">+IF(CJ10&lt;=$E10,"OK","NO OK")</f>
        <v>OK</v>
      </c>
      <c r="CM10" s="18">
        <v>7600</v>
      </c>
      <c r="CN10" s="17">
        <f>ROUND($D10*CM10,0)</f>
        <v>1501684</v>
      </c>
      <c r="CO10" s="52" t="str">
        <f t="shared" ref="CO10:CO15" si="56">+IF(CM10&lt;=$E10,"OK","NO OK")</f>
        <v>OK</v>
      </c>
      <c r="CP10" s="18">
        <v>7659</v>
      </c>
      <c r="CQ10" s="17">
        <f>ROUND($D10*CP10,0)</f>
        <v>1513342</v>
      </c>
      <c r="CR10" s="52" t="str">
        <f t="shared" ref="CR10:CR15" si="57">+IF(CP10&lt;=$E10,"OK","NO OK")</f>
        <v>OK</v>
      </c>
      <c r="CS10" s="18">
        <v>7593</v>
      </c>
      <c r="CT10" s="17">
        <f>ROUND($D10*CS10,0)</f>
        <v>1500301</v>
      </c>
      <c r="CU10" s="52" t="str">
        <f t="shared" ref="CU10:CU15" si="58">+IF(CS10&lt;=$E10,"OK","NO OK")</f>
        <v>OK</v>
      </c>
      <c r="CV10" s="18">
        <v>7651</v>
      </c>
      <c r="CW10" s="17">
        <f>ROUND($D10*CV10,0)</f>
        <v>1511761</v>
      </c>
      <c r="CX10" s="52" t="str">
        <f t="shared" ref="CX10:CX15" si="59">+IF(CV10&lt;=$E10,"OK","NO OK")</f>
        <v>OK</v>
      </c>
      <c r="CY10" s="18">
        <v>7659</v>
      </c>
      <c r="CZ10" s="17">
        <f>ROUND($D10*CY10,0)</f>
        <v>1513342</v>
      </c>
      <c r="DA10" s="52" t="str">
        <f t="shared" ref="DA10:DA15" si="60">+IF(CY10&lt;=$E10,"OK","NO OK")</f>
        <v>OK</v>
      </c>
      <c r="DB10" s="18">
        <v>7613</v>
      </c>
      <c r="DC10" s="17">
        <f t="shared" si="23"/>
        <v>1504253</v>
      </c>
      <c r="DD10" s="52" t="str">
        <f t="shared" ref="DD10:DD15" si="61">+IF(DB10&lt;=$E10,"OK","NO OK")</f>
        <v>OK</v>
      </c>
      <c r="DE10" s="18">
        <v>7592</v>
      </c>
      <c r="DF10" s="17">
        <f t="shared" si="24"/>
        <v>1500103</v>
      </c>
      <c r="DG10" s="52" t="str">
        <f t="shared" ref="DG10:DG11" si="62">+IF(DE10&lt;=$E10,"OK","NO OK")</f>
        <v>OK</v>
      </c>
      <c r="DH10" s="18">
        <v>7600</v>
      </c>
      <c r="DI10" s="17">
        <f t="shared" si="25"/>
        <v>1501684</v>
      </c>
      <c r="DJ10" s="52" t="str">
        <f t="shared" ref="DJ10:DJ11" si="63">+IF(DH10&lt;=$E10,"OK","NO OK")</f>
        <v>OK</v>
      </c>
      <c r="DK10" s="18">
        <v>7604</v>
      </c>
      <c r="DL10" s="17">
        <f t="shared" si="26"/>
        <v>1502474</v>
      </c>
      <c r="DM10" s="52" t="str">
        <f t="shared" ref="DM10:DM11" si="64">+IF(DK10&lt;=$E10,"OK","NO OK")</f>
        <v>OK</v>
      </c>
    </row>
    <row r="11" spans="1:117" ht="15" x14ac:dyDescent="0.25">
      <c r="A11" s="15">
        <v>1.3</v>
      </c>
      <c r="B11" s="16" t="s">
        <v>326</v>
      </c>
      <c r="C11" s="15" t="s">
        <v>332</v>
      </c>
      <c r="D11" s="232">
        <v>7</v>
      </c>
      <c r="E11" s="18">
        <v>84090</v>
      </c>
      <c r="F11" s="17">
        <f t="shared" si="27"/>
        <v>588630</v>
      </c>
      <c r="G11" s="18">
        <v>83670</v>
      </c>
      <c r="H11" s="17">
        <f t="shared" si="0"/>
        <v>585690</v>
      </c>
      <c r="I11" s="52" t="str">
        <f t="shared" si="28"/>
        <v>OK</v>
      </c>
      <c r="J11" s="18">
        <v>84090</v>
      </c>
      <c r="K11" s="17">
        <f t="shared" si="1"/>
        <v>588630</v>
      </c>
      <c r="L11" s="52" t="str">
        <f t="shared" si="29"/>
        <v>OK</v>
      </c>
      <c r="M11" s="18">
        <v>83592</v>
      </c>
      <c r="N11" s="17">
        <f t="shared" si="2"/>
        <v>585144</v>
      </c>
      <c r="O11" s="52" t="str">
        <f t="shared" si="30"/>
        <v>OK</v>
      </c>
      <c r="P11" s="18">
        <v>83375</v>
      </c>
      <c r="Q11" s="17">
        <f t="shared" si="3"/>
        <v>583625</v>
      </c>
      <c r="R11" s="52" t="str">
        <f t="shared" si="31"/>
        <v>OK</v>
      </c>
      <c r="S11" s="18">
        <v>83805</v>
      </c>
      <c r="T11" s="17">
        <f t="shared" si="4"/>
        <v>586635</v>
      </c>
      <c r="U11" s="52" t="str">
        <f t="shared" si="32"/>
        <v>OK</v>
      </c>
      <c r="V11" s="18">
        <v>83207</v>
      </c>
      <c r="W11" s="17">
        <f t="shared" si="5"/>
        <v>582449</v>
      </c>
      <c r="X11" s="52" t="str">
        <f t="shared" si="33"/>
        <v>OK</v>
      </c>
      <c r="Y11" s="18">
        <v>84000</v>
      </c>
      <c r="Z11" s="17">
        <f t="shared" si="6"/>
        <v>588000</v>
      </c>
      <c r="AA11" s="52" t="str">
        <f t="shared" si="34"/>
        <v>OK</v>
      </c>
      <c r="AB11" s="18">
        <v>83417</v>
      </c>
      <c r="AC11" s="17">
        <f t="shared" si="7"/>
        <v>583919</v>
      </c>
      <c r="AD11" s="52" t="str">
        <f t="shared" si="35"/>
        <v>OK</v>
      </c>
      <c r="AE11" s="18">
        <v>83636</v>
      </c>
      <c r="AF11" s="17">
        <f t="shared" si="8"/>
        <v>585452</v>
      </c>
      <c r="AG11" s="52" t="str">
        <f t="shared" si="36"/>
        <v>OK</v>
      </c>
      <c r="AH11" s="18">
        <v>83800</v>
      </c>
      <c r="AI11" s="17">
        <f t="shared" si="9"/>
        <v>586600</v>
      </c>
      <c r="AJ11" s="52" t="str">
        <f t="shared" si="37"/>
        <v>OK</v>
      </c>
      <c r="AK11" s="18">
        <v>83375</v>
      </c>
      <c r="AL11" s="17">
        <f t="shared" si="10"/>
        <v>583625</v>
      </c>
      <c r="AM11" s="52" t="str">
        <f t="shared" si="38"/>
        <v>OK</v>
      </c>
      <c r="AN11" s="18">
        <v>84090</v>
      </c>
      <c r="AO11" s="17">
        <f t="shared" si="11"/>
        <v>588630</v>
      </c>
      <c r="AP11" s="52" t="str">
        <f t="shared" si="39"/>
        <v>OK</v>
      </c>
      <c r="AQ11" s="18">
        <v>83459</v>
      </c>
      <c r="AR11" s="17">
        <f t="shared" si="12"/>
        <v>584213</v>
      </c>
      <c r="AS11" s="52" t="str">
        <f t="shared" si="40"/>
        <v>OK</v>
      </c>
      <c r="AT11" s="18">
        <v>83476</v>
      </c>
      <c r="AU11" s="17">
        <f t="shared" si="13"/>
        <v>584332</v>
      </c>
      <c r="AV11" s="52" t="str">
        <f t="shared" si="41"/>
        <v>OK</v>
      </c>
      <c r="AW11" s="18">
        <v>80000</v>
      </c>
      <c r="AX11" s="17">
        <f t="shared" si="14"/>
        <v>560000</v>
      </c>
      <c r="AY11" s="52" t="str">
        <f t="shared" si="42"/>
        <v>OK</v>
      </c>
      <c r="AZ11" s="18">
        <v>84090</v>
      </c>
      <c r="BA11" s="17">
        <f t="shared" si="15"/>
        <v>588630</v>
      </c>
      <c r="BB11" s="52" t="str">
        <f t="shared" si="43"/>
        <v>OK</v>
      </c>
      <c r="BC11" s="18">
        <v>83594</v>
      </c>
      <c r="BD11" s="17">
        <f t="shared" si="16"/>
        <v>585158</v>
      </c>
      <c r="BE11" s="52" t="str">
        <f t="shared" si="44"/>
        <v>OK</v>
      </c>
      <c r="BF11" s="18">
        <v>83695</v>
      </c>
      <c r="BG11" s="17">
        <f t="shared" si="17"/>
        <v>585865</v>
      </c>
      <c r="BH11" s="52" t="str">
        <f t="shared" si="45"/>
        <v>OK</v>
      </c>
      <c r="BI11" s="18">
        <v>83337</v>
      </c>
      <c r="BJ11" s="17">
        <f t="shared" si="18"/>
        <v>583359</v>
      </c>
      <c r="BK11" s="52" t="str">
        <f t="shared" si="46"/>
        <v>OK</v>
      </c>
      <c r="BL11" s="18">
        <v>83585</v>
      </c>
      <c r="BM11" s="17">
        <f t="shared" si="19"/>
        <v>585095</v>
      </c>
      <c r="BN11" s="52" t="str">
        <f t="shared" si="47"/>
        <v>OK</v>
      </c>
      <c r="BO11" s="18">
        <v>83307</v>
      </c>
      <c r="BP11" s="17">
        <f t="shared" si="20"/>
        <v>583149</v>
      </c>
      <c r="BQ11" s="52" t="str">
        <f t="shared" si="48"/>
        <v>OK</v>
      </c>
      <c r="BR11" s="18">
        <v>83333</v>
      </c>
      <c r="BS11" s="17">
        <f t="shared" si="21"/>
        <v>583331</v>
      </c>
      <c r="BT11" s="52" t="str">
        <f t="shared" si="49"/>
        <v>OK</v>
      </c>
      <c r="BU11" s="18">
        <v>84090</v>
      </c>
      <c r="BV11" s="17">
        <f t="shared" si="22"/>
        <v>588630</v>
      </c>
      <c r="BW11" s="52" t="str">
        <f t="shared" si="50"/>
        <v>OK</v>
      </c>
      <c r="BX11" s="18">
        <v>83501</v>
      </c>
      <c r="BY11" s="17">
        <f t="shared" ref="BY11:BY15" si="65">ROUND($D11*BX11,0)</f>
        <v>584507</v>
      </c>
      <c r="BZ11" s="52" t="str">
        <f t="shared" si="51"/>
        <v>OK</v>
      </c>
      <c r="CA11" s="18">
        <v>84090</v>
      </c>
      <c r="CB11" s="17">
        <f t="shared" ref="CB11:CB15" si="66">ROUND($D11*CA11,0)</f>
        <v>588630</v>
      </c>
      <c r="CC11" s="52" t="str">
        <f t="shared" si="52"/>
        <v>OK</v>
      </c>
      <c r="CD11" s="18">
        <v>84090</v>
      </c>
      <c r="CE11" s="17">
        <f t="shared" ref="CE11:CE15" si="67">ROUND($D11*CD11,0)</f>
        <v>588630</v>
      </c>
      <c r="CF11" s="52" t="str">
        <f t="shared" si="53"/>
        <v>OK</v>
      </c>
      <c r="CG11" s="18">
        <v>83510</v>
      </c>
      <c r="CH11" s="17">
        <f t="shared" ref="CH11:CH15" si="68">ROUND($D11*CG11,0)</f>
        <v>584570</v>
      </c>
      <c r="CI11" s="52" t="str">
        <f t="shared" si="54"/>
        <v>OK</v>
      </c>
      <c r="CJ11" s="18">
        <v>84090</v>
      </c>
      <c r="CK11" s="17">
        <f t="shared" ref="CK11:CK15" si="69">ROUND($D11*CJ11,0)</f>
        <v>588630</v>
      </c>
      <c r="CL11" s="52" t="str">
        <f t="shared" si="55"/>
        <v>OK</v>
      </c>
      <c r="CM11" s="18">
        <v>83806</v>
      </c>
      <c r="CN11" s="17">
        <f t="shared" ref="CN11:CN15" si="70">ROUND($D11*CM11,0)</f>
        <v>586642</v>
      </c>
      <c r="CO11" s="52" t="str">
        <f t="shared" si="56"/>
        <v>OK</v>
      </c>
      <c r="CP11" s="18">
        <v>84090</v>
      </c>
      <c r="CQ11" s="17">
        <f t="shared" ref="CQ11:CQ15" si="71">ROUND($D11*CP11,0)</f>
        <v>588630</v>
      </c>
      <c r="CR11" s="52" t="str">
        <f t="shared" si="57"/>
        <v>OK</v>
      </c>
      <c r="CS11" s="18">
        <v>83367</v>
      </c>
      <c r="CT11" s="17">
        <f t="shared" ref="CT11:CT15" si="72">ROUND($D11*CS11,0)</f>
        <v>583569</v>
      </c>
      <c r="CU11" s="52" t="str">
        <f t="shared" si="58"/>
        <v>OK</v>
      </c>
      <c r="CV11" s="18">
        <v>83998</v>
      </c>
      <c r="CW11" s="17">
        <f t="shared" ref="CW11:CW15" si="73">ROUND($D11*CV11,0)</f>
        <v>587986</v>
      </c>
      <c r="CX11" s="52" t="str">
        <f t="shared" si="59"/>
        <v>OK</v>
      </c>
      <c r="CY11" s="18">
        <v>84090</v>
      </c>
      <c r="CZ11" s="17">
        <f t="shared" ref="CZ11:CZ15" si="74">ROUND($D11*CY11,0)</f>
        <v>588630</v>
      </c>
      <c r="DA11" s="52" t="str">
        <f t="shared" si="60"/>
        <v>OK</v>
      </c>
      <c r="DB11" s="18">
        <v>83585</v>
      </c>
      <c r="DC11" s="17">
        <f t="shared" si="23"/>
        <v>585095</v>
      </c>
      <c r="DD11" s="52" t="str">
        <f t="shared" si="61"/>
        <v>OK</v>
      </c>
      <c r="DE11" s="18">
        <v>83350</v>
      </c>
      <c r="DF11" s="17">
        <f t="shared" si="24"/>
        <v>583450</v>
      </c>
      <c r="DG11" s="52" t="str">
        <f t="shared" si="62"/>
        <v>OK</v>
      </c>
      <c r="DH11" s="18">
        <v>83445</v>
      </c>
      <c r="DI11" s="17">
        <f t="shared" si="25"/>
        <v>584115</v>
      </c>
      <c r="DJ11" s="52" t="str">
        <f t="shared" si="63"/>
        <v>OK</v>
      </c>
      <c r="DK11" s="18">
        <v>83490</v>
      </c>
      <c r="DL11" s="17">
        <f t="shared" si="26"/>
        <v>584430</v>
      </c>
      <c r="DM11" s="52" t="str">
        <f t="shared" si="64"/>
        <v>OK</v>
      </c>
    </row>
    <row r="12" spans="1:117" ht="25.5" x14ac:dyDescent="0.25">
      <c r="A12" s="15">
        <v>1.4</v>
      </c>
      <c r="B12" s="16" t="s">
        <v>333</v>
      </c>
      <c r="C12" s="15" t="s">
        <v>56</v>
      </c>
      <c r="D12" s="232">
        <v>3519.45</v>
      </c>
      <c r="E12" s="18">
        <v>16103</v>
      </c>
      <c r="F12" s="17">
        <f t="shared" si="27"/>
        <v>56673703</v>
      </c>
      <c r="G12" s="18">
        <v>16045</v>
      </c>
      <c r="H12" s="17">
        <f t="shared" si="0"/>
        <v>56469575</v>
      </c>
      <c r="I12" s="52" t="str">
        <f t="shared" si="28"/>
        <v>OK</v>
      </c>
      <c r="J12" s="18">
        <v>15700</v>
      </c>
      <c r="K12" s="17">
        <f t="shared" si="1"/>
        <v>55255365</v>
      </c>
      <c r="L12" s="52" t="str">
        <f t="shared" si="29"/>
        <v>OK</v>
      </c>
      <c r="M12" s="18">
        <v>15634</v>
      </c>
      <c r="N12" s="17">
        <f t="shared" si="2"/>
        <v>55023081</v>
      </c>
      <c r="O12" s="52" t="str">
        <f t="shared" si="30"/>
        <v>OK</v>
      </c>
      <c r="P12" s="18">
        <v>15966</v>
      </c>
      <c r="Q12" s="17">
        <f t="shared" si="3"/>
        <v>56191539</v>
      </c>
      <c r="R12" s="52" t="str">
        <f t="shared" si="31"/>
        <v>OK</v>
      </c>
      <c r="S12" s="18">
        <v>15764</v>
      </c>
      <c r="T12" s="17">
        <f t="shared" si="4"/>
        <v>55480610</v>
      </c>
      <c r="U12" s="52" t="str">
        <f t="shared" si="32"/>
        <v>OK</v>
      </c>
      <c r="V12" s="18">
        <v>15934</v>
      </c>
      <c r="W12" s="17">
        <f t="shared" si="5"/>
        <v>56078916</v>
      </c>
      <c r="X12" s="52" t="str">
        <f t="shared" si="33"/>
        <v>OK</v>
      </c>
      <c r="Y12" s="18">
        <v>16000</v>
      </c>
      <c r="Z12" s="17">
        <f t="shared" si="6"/>
        <v>56311200</v>
      </c>
      <c r="AA12" s="52" t="str">
        <f t="shared" si="34"/>
        <v>OK</v>
      </c>
      <c r="AB12" s="18">
        <v>15974</v>
      </c>
      <c r="AC12" s="17">
        <f t="shared" si="7"/>
        <v>56219694</v>
      </c>
      <c r="AD12" s="52" t="str">
        <f t="shared" si="35"/>
        <v>OK</v>
      </c>
      <c r="AE12" s="18">
        <v>16016</v>
      </c>
      <c r="AF12" s="17">
        <f t="shared" si="8"/>
        <v>56367511</v>
      </c>
      <c r="AG12" s="52" t="str">
        <f t="shared" si="36"/>
        <v>OK</v>
      </c>
      <c r="AH12" s="18">
        <v>16050</v>
      </c>
      <c r="AI12" s="17">
        <f t="shared" si="9"/>
        <v>56487173</v>
      </c>
      <c r="AJ12" s="52" t="str">
        <f t="shared" si="37"/>
        <v>OK</v>
      </c>
      <c r="AK12" s="18">
        <v>15966</v>
      </c>
      <c r="AL12" s="17">
        <f t="shared" si="10"/>
        <v>56191539</v>
      </c>
      <c r="AM12" s="52" t="str">
        <f t="shared" si="38"/>
        <v>OK</v>
      </c>
      <c r="AN12" s="18">
        <v>15100</v>
      </c>
      <c r="AO12" s="17">
        <f t="shared" si="11"/>
        <v>53143695</v>
      </c>
      <c r="AP12" s="52" t="str">
        <f t="shared" si="39"/>
        <v>OK</v>
      </c>
      <c r="AQ12" s="18">
        <v>15982</v>
      </c>
      <c r="AR12" s="17">
        <f t="shared" si="12"/>
        <v>56247850</v>
      </c>
      <c r="AS12" s="52" t="str">
        <f t="shared" si="40"/>
        <v>OK</v>
      </c>
      <c r="AT12" s="18">
        <v>15985</v>
      </c>
      <c r="AU12" s="17">
        <f t="shared" si="13"/>
        <v>56258408</v>
      </c>
      <c r="AV12" s="52" t="str">
        <f t="shared" si="41"/>
        <v>OK</v>
      </c>
      <c r="AW12" s="18">
        <v>16103</v>
      </c>
      <c r="AX12" s="17">
        <f t="shared" si="14"/>
        <v>56673703</v>
      </c>
      <c r="AY12" s="52" t="str">
        <f t="shared" si="42"/>
        <v>OK</v>
      </c>
      <c r="AZ12" s="18">
        <v>15696</v>
      </c>
      <c r="BA12" s="17">
        <f t="shared" si="15"/>
        <v>55241287</v>
      </c>
      <c r="BB12" s="52" t="str">
        <f t="shared" si="43"/>
        <v>OK</v>
      </c>
      <c r="BC12" s="18">
        <v>15992</v>
      </c>
      <c r="BD12" s="17">
        <f t="shared" si="16"/>
        <v>56283044</v>
      </c>
      <c r="BE12" s="52" t="str">
        <f t="shared" si="44"/>
        <v>OK</v>
      </c>
      <c r="BF12" s="18">
        <v>16027</v>
      </c>
      <c r="BG12" s="17">
        <f t="shared" si="17"/>
        <v>56406225</v>
      </c>
      <c r="BH12" s="52" t="str">
        <f t="shared" si="45"/>
        <v>OK</v>
      </c>
      <c r="BI12" s="18">
        <v>15959</v>
      </c>
      <c r="BJ12" s="17">
        <f t="shared" si="18"/>
        <v>56166903</v>
      </c>
      <c r="BK12" s="52" t="str">
        <f t="shared" si="46"/>
        <v>OK</v>
      </c>
      <c r="BL12" s="18">
        <v>16006</v>
      </c>
      <c r="BM12" s="17">
        <f t="shared" si="19"/>
        <v>56332317</v>
      </c>
      <c r="BN12" s="52" t="str">
        <f t="shared" si="47"/>
        <v>OK</v>
      </c>
      <c r="BO12" s="18">
        <v>15953</v>
      </c>
      <c r="BP12" s="17">
        <f t="shared" si="20"/>
        <v>56145786</v>
      </c>
      <c r="BQ12" s="52" t="str">
        <f t="shared" si="48"/>
        <v>OK</v>
      </c>
      <c r="BR12" s="18">
        <v>15958</v>
      </c>
      <c r="BS12" s="17">
        <f t="shared" si="21"/>
        <v>56163383</v>
      </c>
      <c r="BT12" s="52" t="str">
        <f t="shared" si="49"/>
        <v>OK</v>
      </c>
      <c r="BU12" s="18">
        <v>16103</v>
      </c>
      <c r="BV12" s="17">
        <f t="shared" si="22"/>
        <v>56673703</v>
      </c>
      <c r="BW12" s="52" t="str">
        <f t="shared" si="50"/>
        <v>OK</v>
      </c>
      <c r="BX12" s="18">
        <v>15990</v>
      </c>
      <c r="BY12" s="17">
        <f t="shared" si="65"/>
        <v>56276006</v>
      </c>
      <c r="BZ12" s="52" t="str">
        <f t="shared" si="51"/>
        <v>OK</v>
      </c>
      <c r="CA12" s="18">
        <v>15000</v>
      </c>
      <c r="CB12" s="17">
        <f t="shared" si="66"/>
        <v>52791750</v>
      </c>
      <c r="CC12" s="52" t="str">
        <f t="shared" si="52"/>
        <v>OK</v>
      </c>
      <c r="CD12" s="18">
        <v>15840</v>
      </c>
      <c r="CE12" s="17">
        <f t="shared" si="67"/>
        <v>55748088</v>
      </c>
      <c r="CF12" s="52" t="str">
        <f t="shared" si="53"/>
        <v>OK</v>
      </c>
      <c r="CG12" s="18">
        <v>15992</v>
      </c>
      <c r="CH12" s="17">
        <f t="shared" si="68"/>
        <v>56283044</v>
      </c>
      <c r="CI12" s="52" t="str">
        <f t="shared" si="54"/>
        <v>OK</v>
      </c>
      <c r="CJ12" s="18">
        <v>16103</v>
      </c>
      <c r="CK12" s="17">
        <f t="shared" si="69"/>
        <v>56673703</v>
      </c>
      <c r="CL12" s="52" t="str">
        <f t="shared" si="55"/>
        <v>OK</v>
      </c>
      <c r="CM12" s="18">
        <v>16100</v>
      </c>
      <c r="CN12" s="17">
        <f t="shared" si="70"/>
        <v>56663145</v>
      </c>
      <c r="CO12" s="52" t="str">
        <f t="shared" si="56"/>
        <v>OK</v>
      </c>
      <c r="CP12" s="18">
        <v>15420</v>
      </c>
      <c r="CQ12" s="17">
        <f t="shared" si="71"/>
        <v>54269919</v>
      </c>
      <c r="CR12" s="52" t="str">
        <f t="shared" si="57"/>
        <v>OK</v>
      </c>
      <c r="CS12" s="18">
        <v>15965</v>
      </c>
      <c r="CT12" s="17">
        <f t="shared" si="72"/>
        <v>56188019</v>
      </c>
      <c r="CU12" s="52" t="str">
        <f t="shared" si="58"/>
        <v>OK</v>
      </c>
      <c r="CV12" s="18">
        <v>16085</v>
      </c>
      <c r="CW12" s="17">
        <f t="shared" si="73"/>
        <v>56610353</v>
      </c>
      <c r="CX12" s="52" t="str">
        <f t="shared" si="59"/>
        <v>OK</v>
      </c>
      <c r="CY12" s="18">
        <v>16103</v>
      </c>
      <c r="CZ12" s="17">
        <f t="shared" si="74"/>
        <v>56673703</v>
      </c>
      <c r="DA12" s="52" t="str">
        <f t="shared" si="60"/>
        <v>OK</v>
      </c>
      <c r="DB12" s="18">
        <v>16006</v>
      </c>
      <c r="DC12" s="17">
        <f t="shared" si="23"/>
        <v>56332317</v>
      </c>
      <c r="DD12" s="52" t="str">
        <f>+IF(DB12&lt;=$E12,"OK","NO OK")</f>
        <v>OK</v>
      </c>
      <c r="DE12" s="18">
        <v>15961</v>
      </c>
      <c r="DF12" s="17">
        <f t="shared" si="24"/>
        <v>56173941</v>
      </c>
      <c r="DG12" s="52" t="str">
        <f>+IF(DE12&lt;=$E12,"OK","NO OK")</f>
        <v>OK</v>
      </c>
      <c r="DH12" s="18">
        <v>15979</v>
      </c>
      <c r="DI12" s="17">
        <f t="shared" si="25"/>
        <v>56237292</v>
      </c>
      <c r="DJ12" s="52" t="str">
        <f>+IF(DH12&lt;=$E12,"OK","NO OK")</f>
        <v>OK</v>
      </c>
      <c r="DK12" s="18">
        <v>15988</v>
      </c>
      <c r="DL12" s="17">
        <f t="shared" si="26"/>
        <v>56268967</v>
      </c>
      <c r="DM12" s="52" t="str">
        <f>+IF(DK12&lt;=$E12,"OK","NO OK")</f>
        <v>OK</v>
      </c>
    </row>
    <row r="13" spans="1:117" ht="15" x14ac:dyDescent="0.25">
      <c r="A13" s="15">
        <v>1.5</v>
      </c>
      <c r="B13" s="16" t="s">
        <v>327</v>
      </c>
      <c r="C13" s="15" t="s">
        <v>72</v>
      </c>
      <c r="D13" s="232">
        <v>722.03</v>
      </c>
      <c r="E13" s="18">
        <v>11888</v>
      </c>
      <c r="F13" s="17">
        <f t="shared" si="27"/>
        <v>8583493</v>
      </c>
      <c r="G13" s="18">
        <v>11830</v>
      </c>
      <c r="H13" s="17">
        <f t="shared" si="0"/>
        <v>8541615</v>
      </c>
      <c r="I13" s="52" t="str">
        <f t="shared" si="28"/>
        <v>OK</v>
      </c>
      <c r="J13" s="18">
        <v>11888</v>
      </c>
      <c r="K13" s="17">
        <f t="shared" si="1"/>
        <v>8583493</v>
      </c>
      <c r="L13" s="52" t="str">
        <f t="shared" si="29"/>
        <v>OK</v>
      </c>
      <c r="M13" s="18">
        <v>11818</v>
      </c>
      <c r="N13" s="17">
        <f t="shared" si="2"/>
        <v>8532951</v>
      </c>
      <c r="O13" s="52" t="str">
        <f t="shared" si="30"/>
        <v>OK</v>
      </c>
      <c r="P13" s="18">
        <v>11787</v>
      </c>
      <c r="Q13" s="17">
        <f t="shared" si="3"/>
        <v>8510568</v>
      </c>
      <c r="R13" s="52" t="str">
        <f t="shared" si="31"/>
        <v>OK</v>
      </c>
      <c r="S13" s="18">
        <v>11848</v>
      </c>
      <c r="T13" s="17">
        <f t="shared" si="4"/>
        <v>8554611</v>
      </c>
      <c r="U13" s="52" t="str">
        <f t="shared" si="32"/>
        <v>OK</v>
      </c>
      <c r="V13" s="18">
        <v>11763</v>
      </c>
      <c r="W13" s="17">
        <f t="shared" si="5"/>
        <v>8493239</v>
      </c>
      <c r="X13" s="52" t="str">
        <f t="shared" si="33"/>
        <v>OK</v>
      </c>
      <c r="Y13" s="18">
        <v>11500</v>
      </c>
      <c r="Z13" s="17">
        <f t="shared" si="6"/>
        <v>8303345</v>
      </c>
      <c r="AA13" s="52" t="str">
        <f t="shared" si="34"/>
        <v>OK</v>
      </c>
      <c r="AB13" s="18">
        <v>11793</v>
      </c>
      <c r="AC13" s="17">
        <f t="shared" si="7"/>
        <v>8514900</v>
      </c>
      <c r="AD13" s="52" t="str">
        <f t="shared" si="35"/>
        <v>OK</v>
      </c>
      <c r="AE13" s="18">
        <v>11824</v>
      </c>
      <c r="AF13" s="17">
        <f t="shared" si="8"/>
        <v>8537283</v>
      </c>
      <c r="AG13" s="52" t="str">
        <f t="shared" si="36"/>
        <v>OK</v>
      </c>
      <c r="AH13" s="18">
        <v>11850</v>
      </c>
      <c r="AI13" s="17">
        <f t="shared" si="9"/>
        <v>8556056</v>
      </c>
      <c r="AJ13" s="52" t="str">
        <f t="shared" si="37"/>
        <v>OK</v>
      </c>
      <c r="AK13" s="18">
        <v>11787</v>
      </c>
      <c r="AL13" s="17">
        <f t="shared" si="10"/>
        <v>8510568</v>
      </c>
      <c r="AM13" s="52" t="str">
        <f t="shared" si="38"/>
        <v>OK</v>
      </c>
      <c r="AN13" s="18">
        <v>11888</v>
      </c>
      <c r="AO13" s="17">
        <f t="shared" si="11"/>
        <v>8583493</v>
      </c>
      <c r="AP13" s="52" t="str">
        <f t="shared" si="39"/>
        <v>OK</v>
      </c>
      <c r="AQ13" s="18">
        <v>11799</v>
      </c>
      <c r="AR13" s="17">
        <f t="shared" si="12"/>
        <v>8519232</v>
      </c>
      <c r="AS13" s="52" t="str">
        <f t="shared" si="40"/>
        <v>OK</v>
      </c>
      <c r="AT13" s="18">
        <v>11801</v>
      </c>
      <c r="AU13" s="17">
        <f t="shared" si="13"/>
        <v>8520676</v>
      </c>
      <c r="AV13" s="52" t="str">
        <f t="shared" si="41"/>
        <v>OK</v>
      </c>
      <c r="AW13" s="18">
        <v>11888</v>
      </c>
      <c r="AX13" s="17">
        <f t="shared" si="14"/>
        <v>8583493</v>
      </c>
      <c r="AY13" s="52" t="str">
        <f t="shared" si="42"/>
        <v>OK</v>
      </c>
      <c r="AZ13" s="18">
        <v>11888</v>
      </c>
      <c r="BA13" s="17">
        <f t="shared" si="15"/>
        <v>8583493</v>
      </c>
      <c r="BB13" s="52" t="str">
        <f t="shared" si="43"/>
        <v>OK</v>
      </c>
      <c r="BC13" s="18">
        <v>11818</v>
      </c>
      <c r="BD13" s="17">
        <f t="shared" si="16"/>
        <v>8532951</v>
      </c>
      <c r="BE13" s="52" t="str">
        <f t="shared" si="44"/>
        <v>OK</v>
      </c>
      <c r="BF13" s="18">
        <v>11832</v>
      </c>
      <c r="BG13" s="17">
        <f t="shared" si="17"/>
        <v>8543059</v>
      </c>
      <c r="BH13" s="52" t="str">
        <f t="shared" si="45"/>
        <v>OK</v>
      </c>
      <c r="BI13" s="18">
        <v>11782</v>
      </c>
      <c r="BJ13" s="17">
        <f t="shared" si="18"/>
        <v>8506957</v>
      </c>
      <c r="BK13" s="52" t="str">
        <f t="shared" si="46"/>
        <v>OK</v>
      </c>
      <c r="BL13" s="18">
        <v>11817</v>
      </c>
      <c r="BM13" s="17">
        <f t="shared" si="19"/>
        <v>8532229</v>
      </c>
      <c r="BN13" s="52" t="str">
        <f t="shared" si="47"/>
        <v>OK</v>
      </c>
      <c r="BO13" s="18">
        <v>11777</v>
      </c>
      <c r="BP13" s="17">
        <f t="shared" si="20"/>
        <v>8503347</v>
      </c>
      <c r="BQ13" s="52" t="str">
        <f t="shared" si="48"/>
        <v>OK</v>
      </c>
      <c r="BR13" s="18">
        <v>11781</v>
      </c>
      <c r="BS13" s="17">
        <f t="shared" si="21"/>
        <v>8506235</v>
      </c>
      <c r="BT13" s="52" t="str">
        <f t="shared" si="49"/>
        <v>OK</v>
      </c>
      <c r="BU13" s="18">
        <v>11888</v>
      </c>
      <c r="BV13" s="17">
        <f t="shared" si="22"/>
        <v>8583493</v>
      </c>
      <c r="BW13" s="52" t="str">
        <f t="shared" si="50"/>
        <v>OK</v>
      </c>
      <c r="BX13" s="18">
        <v>11805</v>
      </c>
      <c r="BY13" s="17">
        <f t="shared" si="65"/>
        <v>8523564</v>
      </c>
      <c r="BZ13" s="52" t="str">
        <f t="shared" si="51"/>
        <v>OK</v>
      </c>
      <c r="CA13" s="18">
        <v>11888</v>
      </c>
      <c r="CB13" s="17">
        <f t="shared" si="66"/>
        <v>8583493</v>
      </c>
      <c r="CC13" s="52" t="str">
        <f t="shared" si="52"/>
        <v>OK</v>
      </c>
      <c r="CD13" s="18">
        <v>11800</v>
      </c>
      <c r="CE13" s="17">
        <f t="shared" si="67"/>
        <v>8519954</v>
      </c>
      <c r="CF13" s="52" t="str">
        <f t="shared" si="53"/>
        <v>OK</v>
      </c>
      <c r="CG13" s="18">
        <v>11806</v>
      </c>
      <c r="CH13" s="17">
        <f t="shared" si="68"/>
        <v>8524286</v>
      </c>
      <c r="CI13" s="52" t="str">
        <f t="shared" si="54"/>
        <v>OK</v>
      </c>
      <c r="CJ13" s="18">
        <v>11888</v>
      </c>
      <c r="CK13" s="17">
        <f t="shared" si="69"/>
        <v>8583493</v>
      </c>
      <c r="CL13" s="52" t="str">
        <f t="shared" si="55"/>
        <v>OK</v>
      </c>
      <c r="CM13" s="18">
        <v>11800</v>
      </c>
      <c r="CN13" s="17">
        <f t="shared" si="70"/>
        <v>8519954</v>
      </c>
      <c r="CO13" s="52" t="str">
        <f t="shared" si="56"/>
        <v>OK</v>
      </c>
      <c r="CP13" s="18">
        <v>11888</v>
      </c>
      <c r="CQ13" s="17">
        <f t="shared" si="71"/>
        <v>8583493</v>
      </c>
      <c r="CR13" s="52" t="str">
        <f t="shared" si="57"/>
        <v>OK</v>
      </c>
      <c r="CS13" s="18">
        <v>11786</v>
      </c>
      <c r="CT13" s="17">
        <f t="shared" si="72"/>
        <v>8509846</v>
      </c>
      <c r="CU13" s="52" t="str">
        <f t="shared" si="58"/>
        <v>OK</v>
      </c>
      <c r="CV13" s="18">
        <v>11875</v>
      </c>
      <c r="CW13" s="17">
        <f t="shared" si="73"/>
        <v>8574106</v>
      </c>
      <c r="CX13" s="52" t="str">
        <f t="shared" si="59"/>
        <v>OK</v>
      </c>
      <c r="CY13" s="18">
        <v>11888</v>
      </c>
      <c r="CZ13" s="17">
        <f t="shared" si="74"/>
        <v>8583493</v>
      </c>
      <c r="DA13" s="52" t="str">
        <f t="shared" si="60"/>
        <v>OK</v>
      </c>
      <c r="DB13" s="18">
        <v>11817</v>
      </c>
      <c r="DC13" s="17">
        <f t="shared" si="23"/>
        <v>8532229</v>
      </c>
      <c r="DD13" s="52" t="str">
        <f t="shared" si="61"/>
        <v>OK</v>
      </c>
      <c r="DE13" s="18">
        <v>11783</v>
      </c>
      <c r="DF13" s="17">
        <f t="shared" si="24"/>
        <v>8507679</v>
      </c>
      <c r="DG13" s="52" t="str">
        <f t="shared" ref="DG13:DG15" si="75">+IF(DE13&lt;=$E13,"OK","NO OK")</f>
        <v>OK</v>
      </c>
      <c r="DH13" s="18">
        <v>11797</v>
      </c>
      <c r="DI13" s="17">
        <f t="shared" si="25"/>
        <v>8517788</v>
      </c>
      <c r="DJ13" s="52" t="str">
        <f t="shared" ref="DJ13:DJ15" si="76">+IF(DH13&lt;=$E13,"OK","NO OK")</f>
        <v>OK</v>
      </c>
      <c r="DK13" s="18">
        <v>11803</v>
      </c>
      <c r="DL13" s="17">
        <f t="shared" si="26"/>
        <v>8522120</v>
      </c>
      <c r="DM13" s="52" t="str">
        <f t="shared" ref="DM13:DM15" si="77">+IF(DK13&lt;=$E13,"OK","NO OK")</f>
        <v>OK</v>
      </c>
    </row>
    <row r="14" spans="1:117" ht="15" x14ac:dyDescent="0.25">
      <c r="A14" s="15">
        <v>1.6</v>
      </c>
      <c r="B14" s="16" t="s">
        <v>328</v>
      </c>
      <c r="C14" s="15" t="s">
        <v>56</v>
      </c>
      <c r="D14" s="232">
        <v>1665.56</v>
      </c>
      <c r="E14" s="18">
        <v>3172</v>
      </c>
      <c r="F14" s="17">
        <f t="shared" si="27"/>
        <v>5283156</v>
      </c>
      <c r="G14" s="18">
        <v>3160</v>
      </c>
      <c r="H14" s="17">
        <f t="shared" si="0"/>
        <v>5263170</v>
      </c>
      <c r="I14" s="52" t="str">
        <f t="shared" si="28"/>
        <v>OK</v>
      </c>
      <c r="J14" s="18">
        <v>3172</v>
      </c>
      <c r="K14" s="17">
        <f t="shared" si="1"/>
        <v>5283156</v>
      </c>
      <c r="L14" s="52" t="str">
        <f t="shared" si="29"/>
        <v>OK</v>
      </c>
      <c r="M14" s="18">
        <v>3153</v>
      </c>
      <c r="N14" s="17">
        <f t="shared" si="2"/>
        <v>5251511</v>
      </c>
      <c r="O14" s="52" t="str">
        <f t="shared" si="30"/>
        <v>OK</v>
      </c>
      <c r="P14" s="18">
        <v>3145</v>
      </c>
      <c r="Q14" s="17">
        <f t="shared" si="3"/>
        <v>5238186</v>
      </c>
      <c r="R14" s="52" t="str">
        <f t="shared" si="31"/>
        <v>OK</v>
      </c>
      <c r="S14" s="18">
        <v>3161</v>
      </c>
      <c r="T14" s="17">
        <f t="shared" si="4"/>
        <v>5264835</v>
      </c>
      <c r="U14" s="52" t="str">
        <f t="shared" si="32"/>
        <v>OK</v>
      </c>
      <c r="V14" s="18">
        <v>3139</v>
      </c>
      <c r="W14" s="17">
        <f t="shared" si="5"/>
        <v>5228193</v>
      </c>
      <c r="X14" s="52" t="str">
        <f t="shared" si="33"/>
        <v>OK</v>
      </c>
      <c r="Y14" s="18">
        <v>3172</v>
      </c>
      <c r="Z14" s="17">
        <f t="shared" si="6"/>
        <v>5283156</v>
      </c>
      <c r="AA14" s="52" t="str">
        <f t="shared" si="34"/>
        <v>OK</v>
      </c>
      <c r="AB14" s="18">
        <v>3147</v>
      </c>
      <c r="AC14" s="17">
        <f t="shared" si="7"/>
        <v>5241517</v>
      </c>
      <c r="AD14" s="52" t="str">
        <f t="shared" si="35"/>
        <v>OK</v>
      </c>
      <c r="AE14" s="18">
        <v>3155</v>
      </c>
      <c r="AF14" s="17">
        <f t="shared" si="8"/>
        <v>5254842</v>
      </c>
      <c r="AG14" s="52" t="str">
        <f t="shared" si="36"/>
        <v>OK</v>
      </c>
      <c r="AH14" s="18">
        <v>3160</v>
      </c>
      <c r="AI14" s="17">
        <f t="shared" si="9"/>
        <v>5263170</v>
      </c>
      <c r="AJ14" s="52" t="str">
        <f t="shared" si="37"/>
        <v>OK</v>
      </c>
      <c r="AK14" s="18">
        <v>3145</v>
      </c>
      <c r="AL14" s="17">
        <f t="shared" si="10"/>
        <v>5238186</v>
      </c>
      <c r="AM14" s="52" t="str">
        <f t="shared" si="38"/>
        <v>OK</v>
      </c>
      <c r="AN14" s="18">
        <v>3172</v>
      </c>
      <c r="AO14" s="17">
        <f t="shared" si="11"/>
        <v>5283156</v>
      </c>
      <c r="AP14" s="52" t="str">
        <f t="shared" si="39"/>
        <v>OK</v>
      </c>
      <c r="AQ14" s="18">
        <v>3148</v>
      </c>
      <c r="AR14" s="17">
        <f t="shared" si="12"/>
        <v>5243183</v>
      </c>
      <c r="AS14" s="52" t="str">
        <f t="shared" si="40"/>
        <v>OK</v>
      </c>
      <c r="AT14" s="18">
        <v>3149</v>
      </c>
      <c r="AU14" s="17">
        <f t="shared" si="13"/>
        <v>5244848</v>
      </c>
      <c r="AV14" s="52" t="str">
        <f t="shared" si="41"/>
        <v>OK</v>
      </c>
      <c r="AW14" s="18">
        <v>3172</v>
      </c>
      <c r="AX14" s="17">
        <f t="shared" si="14"/>
        <v>5283156</v>
      </c>
      <c r="AY14" s="52" t="str">
        <f t="shared" si="42"/>
        <v>OK</v>
      </c>
      <c r="AZ14" s="18">
        <v>3172</v>
      </c>
      <c r="BA14" s="17">
        <f t="shared" si="15"/>
        <v>5283156</v>
      </c>
      <c r="BB14" s="52" t="str">
        <f t="shared" si="43"/>
        <v>OK</v>
      </c>
      <c r="BC14" s="18">
        <v>3153</v>
      </c>
      <c r="BD14" s="17">
        <f t="shared" si="16"/>
        <v>5251511</v>
      </c>
      <c r="BE14" s="52" t="str">
        <f t="shared" si="44"/>
        <v>OK</v>
      </c>
      <c r="BF14" s="18">
        <v>3157</v>
      </c>
      <c r="BG14" s="17">
        <f t="shared" si="17"/>
        <v>5258173</v>
      </c>
      <c r="BH14" s="52" t="str">
        <f t="shared" si="45"/>
        <v>OK</v>
      </c>
      <c r="BI14" s="18">
        <v>3144</v>
      </c>
      <c r="BJ14" s="17">
        <f t="shared" si="18"/>
        <v>5236521</v>
      </c>
      <c r="BK14" s="52" t="str">
        <f t="shared" si="46"/>
        <v>OK</v>
      </c>
      <c r="BL14" s="18">
        <v>3153</v>
      </c>
      <c r="BM14" s="17">
        <f t="shared" si="19"/>
        <v>5251511</v>
      </c>
      <c r="BN14" s="52" t="str">
        <f t="shared" si="47"/>
        <v>OK</v>
      </c>
      <c r="BO14" s="18">
        <v>3142</v>
      </c>
      <c r="BP14" s="17">
        <f t="shared" si="20"/>
        <v>5233190</v>
      </c>
      <c r="BQ14" s="52" t="str">
        <f t="shared" si="48"/>
        <v>OK</v>
      </c>
      <c r="BR14" s="18">
        <v>3143</v>
      </c>
      <c r="BS14" s="17">
        <f t="shared" si="21"/>
        <v>5234855</v>
      </c>
      <c r="BT14" s="52" t="str">
        <f t="shared" si="49"/>
        <v>OK</v>
      </c>
      <c r="BU14" s="18">
        <v>3172</v>
      </c>
      <c r="BV14" s="17">
        <f t="shared" si="22"/>
        <v>5283156</v>
      </c>
      <c r="BW14" s="52" t="str">
        <f t="shared" si="50"/>
        <v>OK</v>
      </c>
      <c r="BX14" s="18">
        <v>3150</v>
      </c>
      <c r="BY14" s="17">
        <f t="shared" si="65"/>
        <v>5246514</v>
      </c>
      <c r="BZ14" s="52" t="str">
        <f t="shared" si="51"/>
        <v>OK</v>
      </c>
      <c r="CA14" s="18">
        <v>3172</v>
      </c>
      <c r="CB14" s="17">
        <f t="shared" si="66"/>
        <v>5283156</v>
      </c>
      <c r="CC14" s="52" t="str">
        <f t="shared" si="52"/>
        <v>OK</v>
      </c>
      <c r="CD14" s="18">
        <v>3150</v>
      </c>
      <c r="CE14" s="17">
        <f t="shared" si="67"/>
        <v>5246514</v>
      </c>
      <c r="CF14" s="52" t="str">
        <f t="shared" si="53"/>
        <v>OK</v>
      </c>
      <c r="CG14" s="18">
        <v>3150</v>
      </c>
      <c r="CH14" s="17">
        <f t="shared" si="68"/>
        <v>5246514</v>
      </c>
      <c r="CI14" s="52" t="str">
        <f t="shared" si="54"/>
        <v>OK</v>
      </c>
      <c r="CJ14" s="18">
        <v>3172</v>
      </c>
      <c r="CK14" s="17">
        <f t="shared" si="69"/>
        <v>5283156</v>
      </c>
      <c r="CL14" s="52" t="str">
        <f t="shared" si="55"/>
        <v>OK</v>
      </c>
      <c r="CM14" s="18">
        <v>3150</v>
      </c>
      <c r="CN14" s="17">
        <f t="shared" si="70"/>
        <v>5246514</v>
      </c>
      <c r="CO14" s="52" t="str">
        <f t="shared" si="56"/>
        <v>OK</v>
      </c>
      <c r="CP14" s="18">
        <v>3172</v>
      </c>
      <c r="CQ14" s="17">
        <f t="shared" si="71"/>
        <v>5283156</v>
      </c>
      <c r="CR14" s="52" t="str">
        <f t="shared" si="57"/>
        <v>OK</v>
      </c>
      <c r="CS14" s="18">
        <v>3145</v>
      </c>
      <c r="CT14" s="17">
        <f t="shared" si="72"/>
        <v>5238186</v>
      </c>
      <c r="CU14" s="52" t="str">
        <f t="shared" si="58"/>
        <v>OK</v>
      </c>
      <c r="CV14" s="18">
        <v>3169</v>
      </c>
      <c r="CW14" s="17">
        <f t="shared" si="73"/>
        <v>5278160</v>
      </c>
      <c r="CX14" s="52" t="str">
        <f t="shared" si="59"/>
        <v>OK</v>
      </c>
      <c r="CY14" s="18">
        <v>3172</v>
      </c>
      <c r="CZ14" s="17">
        <f t="shared" si="74"/>
        <v>5283156</v>
      </c>
      <c r="DA14" s="52" t="str">
        <f t="shared" si="60"/>
        <v>OK</v>
      </c>
      <c r="DB14" s="18">
        <v>3153</v>
      </c>
      <c r="DC14" s="17">
        <f t="shared" si="23"/>
        <v>5251511</v>
      </c>
      <c r="DD14" s="52" t="str">
        <f t="shared" si="61"/>
        <v>OK</v>
      </c>
      <c r="DE14" s="18">
        <v>3144</v>
      </c>
      <c r="DF14" s="17">
        <f t="shared" si="24"/>
        <v>5236521</v>
      </c>
      <c r="DG14" s="52" t="str">
        <f t="shared" si="75"/>
        <v>OK</v>
      </c>
      <c r="DH14" s="18">
        <v>3148</v>
      </c>
      <c r="DI14" s="17">
        <f t="shared" si="25"/>
        <v>5243183</v>
      </c>
      <c r="DJ14" s="52" t="str">
        <f t="shared" si="76"/>
        <v>OK</v>
      </c>
      <c r="DK14" s="18">
        <v>3149</v>
      </c>
      <c r="DL14" s="17">
        <f t="shared" si="26"/>
        <v>5244848</v>
      </c>
      <c r="DM14" s="52" t="str">
        <f t="shared" si="77"/>
        <v>OK</v>
      </c>
    </row>
    <row r="15" spans="1:117" ht="15" x14ac:dyDescent="0.25">
      <c r="A15" s="15">
        <v>1.7</v>
      </c>
      <c r="B15" s="16" t="s">
        <v>329</v>
      </c>
      <c r="C15" s="15" t="s">
        <v>332</v>
      </c>
      <c r="D15" s="232">
        <v>7</v>
      </c>
      <c r="E15" s="18">
        <v>96103</v>
      </c>
      <c r="F15" s="17">
        <f t="shared" si="27"/>
        <v>672721</v>
      </c>
      <c r="G15" s="18">
        <v>95620</v>
      </c>
      <c r="H15" s="17">
        <f t="shared" si="0"/>
        <v>669340</v>
      </c>
      <c r="I15" s="52" t="str">
        <f t="shared" si="28"/>
        <v>OK</v>
      </c>
      <c r="J15" s="18">
        <v>96103</v>
      </c>
      <c r="K15" s="17">
        <f t="shared" si="1"/>
        <v>672721</v>
      </c>
      <c r="L15" s="52" t="str">
        <f t="shared" si="29"/>
        <v>OK</v>
      </c>
      <c r="M15" s="18">
        <v>95534</v>
      </c>
      <c r="N15" s="17">
        <f t="shared" si="2"/>
        <v>668738</v>
      </c>
      <c r="O15" s="52" t="str">
        <f t="shared" si="30"/>
        <v>OK</v>
      </c>
      <c r="P15" s="18">
        <v>95286</v>
      </c>
      <c r="Q15" s="17">
        <f t="shared" si="3"/>
        <v>667002</v>
      </c>
      <c r="R15" s="52" t="str">
        <f t="shared" si="31"/>
        <v>OK</v>
      </c>
      <c r="S15" s="18">
        <v>95777</v>
      </c>
      <c r="T15" s="17">
        <f t="shared" si="4"/>
        <v>670439</v>
      </c>
      <c r="U15" s="52" t="str">
        <f t="shared" si="32"/>
        <v>OK</v>
      </c>
      <c r="V15" s="18">
        <v>95094</v>
      </c>
      <c r="W15" s="17">
        <f t="shared" si="5"/>
        <v>665658</v>
      </c>
      <c r="X15" s="52" t="str">
        <f t="shared" si="33"/>
        <v>OK</v>
      </c>
      <c r="Y15" s="18">
        <v>95000</v>
      </c>
      <c r="Z15" s="17">
        <f t="shared" si="6"/>
        <v>665000</v>
      </c>
      <c r="AA15" s="52" t="str">
        <f t="shared" si="34"/>
        <v>OK</v>
      </c>
      <c r="AB15" s="18">
        <v>95334</v>
      </c>
      <c r="AC15" s="17">
        <f t="shared" si="7"/>
        <v>667338</v>
      </c>
      <c r="AD15" s="52" t="str">
        <f t="shared" si="35"/>
        <v>OK</v>
      </c>
      <c r="AE15" s="18">
        <v>95584</v>
      </c>
      <c r="AF15" s="17">
        <f t="shared" si="8"/>
        <v>669088</v>
      </c>
      <c r="AG15" s="52" t="str">
        <f t="shared" si="36"/>
        <v>OK</v>
      </c>
      <c r="AH15" s="18">
        <v>95770</v>
      </c>
      <c r="AI15" s="17">
        <f t="shared" si="9"/>
        <v>670390</v>
      </c>
      <c r="AJ15" s="52" t="str">
        <f t="shared" si="37"/>
        <v>OK</v>
      </c>
      <c r="AK15" s="18">
        <v>95286</v>
      </c>
      <c r="AL15" s="17">
        <f t="shared" si="10"/>
        <v>667002</v>
      </c>
      <c r="AM15" s="52" t="str">
        <f t="shared" si="38"/>
        <v>OK</v>
      </c>
      <c r="AN15" s="18">
        <v>96103</v>
      </c>
      <c r="AO15" s="17">
        <f t="shared" si="11"/>
        <v>672721</v>
      </c>
      <c r="AP15" s="52" t="str">
        <f t="shared" si="39"/>
        <v>OK</v>
      </c>
      <c r="AQ15" s="18">
        <v>95382</v>
      </c>
      <c r="AR15" s="17">
        <f t="shared" si="12"/>
        <v>667674</v>
      </c>
      <c r="AS15" s="52" t="str">
        <f t="shared" si="40"/>
        <v>OK</v>
      </c>
      <c r="AT15" s="18">
        <v>95401</v>
      </c>
      <c r="AU15" s="17">
        <f t="shared" si="13"/>
        <v>667807</v>
      </c>
      <c r="AV15" s="52" t="str">
        <f t="shared" si="41"/>
        <v>OK</v>
      </c>
      <c r="AW15" s="18">
        <v>95000</v>
      </c>
      <c r="AX15" s="17">
        <f t="shared" si="14"/>
        <v>665000</v>
      </c>
      <c r="AY15" s="52" t="str">
        <f t="shared" si="42"/>
        <v>OK</v>
      </c>
      <c r="AZ15" s="18">
        <v>96103</v>
      </c>
      <c r="BA15" s="17">
        <f t="shared" si="15"/>
        <v>672721</v>
      </c>
      <c r="BB15" s="52" t="str">
        <f t="shared" si="43"/>
        <v>OK</v>
      </c>
      <c r="BC15" s="18">
        <v>95536</v>
      </c>
      <c r="BD15" s="17">
        <f t="shared" si="16"/>
        <v>668752</v>
      </c>
      <c r="BE15" s="52" t="str">
        <f t="shared" si="44"/>
        <v>OK</v>
      </c>
      <c r="BF15" s="18">
        <v>95651</v>
      </c>
      <c r="BG15" s="17">
        <f t="shared" si="17"/>
        <v>669557</v>
      </c>
      <c r="BH15" s="52" t="str">
        <f t="shared" si="45"/>
        <v>OK</v>
      </c>
      <c r="BI15" s="18">
        <v>95243</v>
      </c>
      <c r="BJ15" s="17">
        <f t="shared" si="18"/>
        <v>666701</v>
      </c>
      <c r="BK15" s="52" t="str">
        <f t="shared" si="46"/>
        <v>OK</v>
      </c>
      <c r="BL15" s="18">
        <v>95526</v>
      </c>
      <c r="BM15" s="17">
        <f t="shared" si="19"/>
        <v>668682</v>
      </c>
      <c r="BN15" s="52" t="str">
        <f t="shared" si="47"/>
        <v>OK</v>
      </c>
      <c r="BO15" s="18">
        <v>95208</v>
      </c>
      <c r="BP15" s="17">
        <f t="shared" si="20"/>
        <v>666456</v>
      </c>
      <c r="BQ15" s="52" t="str">
        <f t="shared" si="48"/>
        <v>OK</v>
      </c>
      <c r="BR15" s="18">
        <v>95238</v>
      </c>
      <c r="BS15" s="17">
        <f t="shared" si="21"/>
        <v>666666</v>
      </c>
      <c r="BT15" s="52" t="str">
        <f t="shared" si="49"/>
        <v>OK</v>
      </c>
      <c r="BU15" s="18">
        <v>96103</v>
      </c>
      <c r="BV15" s="17">
        <f t="shared" si="22"/>
        <v>672721</v>
      </c>
      <c r="BW15" s="52" t="str">
        <f t="shared" si="50"/>
        <v>OK</v>
      </c>
      <c r="BX15" s="18">
        <v>95430</v>
      </c>
      <c r="BY15" s="17">
        <f t="shared" si="65"/>
        <v>668010</v>
      </c>
      <c r="BZ15" s="52" t="str">
        <f t="shared" si="51"/>
        <v>OK</v>
      </c>
      <c r="CA15" s="18">
        <v>96103</v>
      </c>
      <c r="CB15" s="17">
        <f t="shared" si="66"/>
        <v>672721</v>
      </c>
      <c r="CC15" s="52" t="str">
        <f t="shared" si="52"/>
        <v>OK</v>
      </c>
      <c r="CD15" s="18">
        <v>96103</v>
      </c>
      <c r="CE15" s="17">
        <f t="shared" si="67"/>
        <v>672721</v>
      </c>
      <c r="CF15" s="52" t="str">
        <f t="shared" si="53"/>
        <v>OK</v>
      </c>
      <c r="CG15" s="18">
        <v>95440</v>
      </c>
      <c r="CH15" s="17">
        <f t="shared" si="68"/>
        <v>668080</v>
      </c>
      <c r="CI15" s="52" t="str">
        <f t="shared" si="54"/>
        <v>OK</v>
      </c>
      <c r="CJ15" s="18">
        <v>96103</v>
      </c>
      <c r="CK15" s="17">
        <f t="shared" si="69"/>
        <v>672721</v>
      </c>
      <c r="CL15" s="52" t="str">
        <f t="shared" si="55"/>
        <v>OK</v>
      </c>
      <c r="CM15" s="18">
        <v>95779</v>
      </c>
      <c r="CN15" s="17">
        <f t="shared" si="70"/>
        <v>670453</v>
      </c>
      <c r="CO15" s="52" t="str">
        <f t="shared" si="56"/>
        <v>OK</v>
      </c>
      <c r="CP15" s="18">
        <v>96103</v>
      </c>
      <c r="CQ15" s="17">
        <f t="shared" si="71"/>
        <v>672721</v>
      </c>
      <c r="CR15" s="52" t="str">
        <f t="shared" si="57"/>
        <v>OK</v>
      </c>
      <c r="CS15" s="18">
        <v>95277</v>
      </c>
      <c r="CT15" s="17">
        <f t="shared" si="72"/>
        <v>666939</v>
      </c>
      <c r="CU15" s="52" t="str">
        <f t="shared" si="58"/>
        <v>OK</v>
      </c>
      <c r="CV15" s="18">
        <v>95997</v>
      </c>
      <c r="CW15" s="17">
        <f t="shared" si="73"/>
        <v>671979</v>
      </c>
      <c r="CX15" s="52" t="str">
        <f t="shared" si="59"/>
        <v>OK</v>
      </c>
      <c r="CY15" s="18">
        <v>96103</v>
      </c>
      <c r="CZ15" s="17">
        <f t="shared" si="74"/>
        <v>672721</v>
      </c>
      <c r="DA15" s="52" t="str">
        <f t="shared" si="60"/>
        <v>OK</v>
      </c>
      <c r="DB15" s="18">
        <v>95526</v>
      </c>
      <c r="DC15" s="17">
        <f t="shared" si="23"/>
        <v>668682</v>
      </c>
      <c r="DD15" s="52" t="str">
        <f t="shared" si="61"/>
        <v>OK</v>
      </c>
      <c r="DE15" s="18">
        <v>95257</v>
      </c>
      <c r="DF15" s="17">
        <f t="shared" si="24"/>
        <v>666799</v>
      </c>
      <c r="DG15" s="52" t="str">
        <f t="shared" si="75"/>
        <v>OK</v>
      </c>
      <c r="DH15" s="18">
        <v>95365</v>
      </c>
      <c r="DI15" s="17">
        <f t="shared" si="25"/>
        <v>667555</v>
      </c>
      <c r="DJ15" s="52" t="str">
        <f t="shared" si="76"/>
        <v>OK</v>
      </c>
      <c r="DK15" s="18">
        <v>95418</v>
      </c>
      <c r="DL15" s="17">
        <f t="shared" si="26"/>
        <v>667926</v>
      </c>
      <c r="DM15" s="52" t="str">
        <f t="shared" si="77"/>
        <v>OK</v>
      </c>
    </row>
    <row r="16" spans="1:117" ht="15" x14ac:dyDescent="0.25">
      <c r="A16" s="15"/>
      <c r="B16" s="196" t="s">
        <v>330</v>
      </c>
      <c r="C16" s="15"/>
      <c r="D16" s="232"/>
      <c r="E16" s="18"/>
      <c r="F16" s="23">
        <f>SUM(F9:F15)</f>
        <v>78372060</v>
      </c>
      <c r="G16" s="18"/>
      <c r="H16" s="23">
        <f>SUM(H9:H15)</f>
        <v>78066953</v>
      </c>
      <c r="I16" s="52"/>
      <c r="J16" s="18"/>
      <c r="K16" s="23">
        <f>SUM(K9:K15)</f>
        <v>76953722</v>
      </c>
      <c r="L16" s="52"/>
      <c r="M16" s="18"/>
      <c r="N16" s="23">
        <f>SUM(N9:N15)</f>
        <v>76592952</v>
      </c>
      <c r="O16" s="52"/>
      <c r="P16" s="18"/>
      <c r="Q16" s="23">
        <f>SUM(Q9:Q15)</f>
        <v>77705448</v>
      </c>
      <c r="R16" s="52"/>
      <c r="S16" s="18"/>
      <c r="T16" s="23">
        <f>SUM(T9:T15)</f>
        <v>77105206</v>
      </c>
      <c r="U16" s="52"/>
      <c r="V16" s="18"/>
      <c r="W16" s="23">
        <f>SUM(W9:W15)</f>
        <v>77549906</v>
      </c>
      <c r="X16" s="52"/>
      <c r="Y16" s="18"/>
      <c r="Z16" s="23">
        <f>SUM(Z9:Z15)</f>
        <v>77664043</v>
      </c>
      <c r="AA16" s="52"/>
      <c r="AB16" s="18"/>
      <c r="AC16" s="23">
        <f>SUM(AC9:AC15)</f>
        <v>77745216</v>
      </c>
      <c r="AD16" s="52"/>
      <c r="AE16" s="18"/>
      <c r="AF16" s="23">
        <f>SUM(AF9:AF15)</f>
        <v>77949124</v>
      </c>
      <c r="AG16" s="52"/>
      <c r="AH16" s="18"/>
      <c r="AI16" s="23">
        <f>SUM(AI9:AI15)</f>
        <v>78110321</v>
      </c>
      <c r="AJ16" s="52"/>
      <c r="AK16" s="18"/>
      <c r="AL16" s="23">
        <f>SUM(AL9:AL15)</f>
        <v>77705455</v>
      </c>
      <c r="AM16" s="52"/>
      <c r="AN16" s="18"/>
      <c r="AO16" s="23">
        <f>SUM(AO9:AO15)</f>
        <v>74842052</v>
      </c>
      <c r="AP16" s="52"/>
      <c r="AQ16" s="18"/>
      <c r="AR16" s="23">
        <f>SUM(AR9:AR15)</f>
        <v>77783318</v>
      </c>
      <c r="AS16" s="52"/>
      <c r="AT16" s="18"/>
      <c r="AU16" s="23">
        <f>SUM(AU9:AU15)</f>
        <v>77798447</v>
      </c>
      <c r="AV16" s="52"/>
      <c r="AW16" s="18"/>
      <c r="AX16" s="23">
        <f>SUM(AX9:AX15)</f>
        <v>77547277</v>
      </c>
      <c r="AY16" s="52"/>
      <c r="AZ16" s="18"/>
      <c r="BA16" s="23">
        <f>SUM(BA9:BA15)</f>
        <v>76939644</v>
      </c>
      <c r="BB16" s="52"/>
      <c r="BC16" s="18"/>
      <c r="BD16" s="23">
        <f>SUM(BD9:BD15)</f>
        <v>77853045</v>
      </c>
      <c r="BE16" s="52"/>
      <c r="BF16" s="18"/>
      <c r="BG16" s="23">
        <f>SUM(BG9:BG15)</f>
        <v>78002355</v>
      </c>
      <c r="BH16" s="52"/>
      <c r="BI16" s="18"/>
      <c r="BJ16" s="23">
        <f>SUM(BJ9:BJ15)</f>
        <v>77671904</v>
      </c>
      <c r="BK16" s="52"/>
      <c r="BL16" s="18"/>
      <c r="BM16" s="23">
        <f>SUM(BM9:BM15)</f>
        <v>77900760</v>
      </c>
      <c r="BN16" s="52"/>
      <c r="BO16" s="18"/>
      <c r="BP16" s="23">
        <f>SUM(BP9:BP15)</f>
        <v>77641168</v>
      </c>
      <c r="BQ16" s="52"/>
      <c r="BR16" s="18"/>
      <c r="BS16" s="23">
        <f>SUM(BS9:BS15)</f>
        <v>77665680</v>
      </c>
      <c r="BT16" s="52"/>
      <c r="BU16" s="18"/>
      <c r="BV16" s="23">
        <f>SUM(BV9:BV15)</f>
        <v>78372060</v>
      </c>
      <c r="BW16" s="52"/>
      <c r="BX16" s="18"/>
      <c r="BY16" s="23">
        <f>SUM(BY9:BY15)</f>
        <v>77858289</v>
      </c>
      <c r="BZ16" s="52"/>
      <c r="CA16" s="18"/>
      <c r="CB16" s="23">
        <f>SUM(CB9:CB15)</f>
        <v>74490107</v>
      </c>
      <c r="CC16" s="52"/>
      <c r="CD16" s="18"/>
      <c r="CE16" s="23">
        <f>SUM(CE9:CE15)</f>
        <v>77334606</v>
      </c>
      <c r="CF16" s="52"/>
      <c r="CG16" s="18"/>
      <c r="CH16" s="23">
        <f>SUM(CH9:CH15)</f>
        <v>77831486</v>
      </c>
      <c r="CI16" s="52"/>
      <c r="CJ16" s="18"/>
      <c r="CK16" s="23">
        <f>SUM(CK9:CK15)</f>
        <v>78372060</v>
      </c>
      <c r="CL16" s="52"/>
      <c r="CM16" s="18"/>
      <c r="CN16" s="23">
        <f>SUM(CN9:CN15)</f>
        <v>78232120</v>
      </c>
      <c r="CO16" s="52"/>
      <c r="CP16" s="18"/>
      <c r="CQ16" s="23">
        <f>SUM(CQ9:CQ15)</f>
        <v>75968276</v>
      </c>
      <c r="CR16" s="52"/>
      <c r="CS16" s="18"/>
      <c r="CT16" s="23">
        <f>SUM(CT9:CT15)</f>
        <v>77700385</v>
      </c>
      <c r="CU16" s="52"/>
      <c r="CV16" s="18"/>
      <c r="CW16" s="23">
        <f>SUM(CW9:CW15)</f>
        <v>78285797</v>
      </c>
      <c r="CX16" s="52"/>
      <c r="CY16" s="18"/>
      <c r="CZ16" s="23">
        <f>SUM(CZ9:CZ15)</f>
        <v>78372060</v>
      </c>
      <c r="DA16" s="52"/>
      <c r="DB16" s="18"/>
      <c r="DC16" s="23">
        <f>SUM(DC9:DC15)</f>
        <v>77900760</v>
      </c>
      <c r="DD16" s="52"/>
      <c r="DE16" s="18"/>
      <c r="DF16" s="23">
        <f>SUM(DF9:DF15)</f>
        <v>77681006</v>
      </c>
      <c r="DG16" s="52"/>
      <c r="DH16" s="18"/>
      <c r="DI16" s="23">
        <f>SUM(DI9:DI15)</f>
        <v>77769819</v>
      </c>
      <c r="DJ16" s="52"/>
      <c r="DK16" s="18"/>
      <c r="DL16" s="23">
        <f>SUM(DL9:DL15)</f>
        <v>77811723</v>
      </c>
      <c r="DM16" s="52"/>
    </row>
    <row r="17" spans="1:117" x14ac:dyDescent="0.25">
      <c r="A17" s="187">
        <v>2</v>
      </c>
      <c r="B17" s="3" t="s">
        <v>334</v>
      </c>
      <c r="C17" s="187"/>
      <c r="D17" s="233"/>
      <c r="E17" s="187"/>
      <c r="F17" s="187"/>
      <c r="G17" s="187"/>
      <c r="H17" s="187"/>
      <c r="I17" s="15"/>
      <c r="J17" s="191"/>
      <c r="K17" s="191"/>
      <c r="L17" s="15"/>
      <c r="M17" s="191"/>
      <c r="N17" s="191"/>
      <c r="O17" s="15"/>
      <c r="P17" s="191"/>
      <c r="Q17" s="191"/>
      <c r="R17" s="15"/>
      <c r="S17" s="191"/>
      <c r="T17" s="191"/>
      <c r="U17" s="15"/>
      <c r="V17" s="191"/>
      <c r="W17" s="191"/>
      <c r="X17" s="15"/>
      <c r="Y17" s="191"/>
      <c r="Z17" s="191"/>
      <c r="AA17" s="15"/>
      <c r="AB17" s="191"/>
      <c r="AC17" s="191"/>
      <c r="AD17" s="15"/>
      <c r="AE17" s="191"/>
      <c r="AF17" s="191"/>
      <c r="AG17" s="15"/>
      <c r="AH17" s="191"/>
      <c r="AI17" s="191"/>
      <c r="AJ17" s="15"/>
      <c r="AK17" s="191"/>
      <c r="AL17" s="191"/>
      <c r="AM17" s="15"/>
      <c r="AN17" s="191"/>
      <c r="AO17" s="191"/>
      <c r="AP17" s="15"/>
      <c r="AQ17" s="191"/>
      <c r="AR17" s="191"/>
      <c r="AS17" s="15"/>
      <c r="AT17" s="191"/>
      <c r="AU17" s="191"/>
      <c r="AV17" s="15"/>
      <c r="AW17" s="191"/>
      <c r="AX17" s="191"/>
      <c r="AY17" s="15"/>
      <c r="AZ17" s="191"/>
      <c r="BA17" s="191"/>
      <c r="BB17" s="15"/>
      <c r="BC17" s="191"/>
      <c r="BD17" s="191"/>
      <c r="BE17" s="15"/>
      <c r="BF17" s="191"/>
      <c r="BG17" s="191"/>
      <c r="BH17" s="15"/>
      <c r="BI17" s="191"/>
      <c r="BJ17" s="191"/>
      <c r="BK17" s="15"/>
      <c r="BL17" s="191"/>
      <c r="BM17" s="191"/>
      <c r="BN17" s="15"/>
      <c r="BO17" s="191"/>
      <c r="BP17" s="191"/>
      <c r="BQ17" s="15"/>
      <c r="BR17" s="191"/>
      <c r="BS17" s="191"/>
      <c r="BT17" s="15"/>
      <c r="BU17" s="191"/>
      <c r="BV17" s="191"/>
      <c r="BW17" s="15"/>
      <c r="BX17" s="191"/>
      <c r="BY17" s="191"/>
      <c r="BZ17" s="15"/>
      <c r="CA17" s="191"/>
      <c r="CB17" s="191"/>
      <c r="CC17" s="15"/>
      <c r="CD17" s="191"/>
      <c r="CE17" s="191"/>
      <c r="CF17" s="15"/>
      <c r="CG17" s="191"/>
      <c r="CH17" s="191"/>
      <c r="CI17" s="15"/>
      <c r="CJ17" s="235"/>
      <c r="CK17" s="235"/>
      <c r="CL17" s="15"/>
      <c r="CM17" s="235"/>
      <c r="CN17" s="235"/>
      <c r="CO17" s="15"/>
      <c r="CP17" s="235"/>
      <c r="CQ17" s="235"/>
      <c r="CR17" s="15"/>
      <c r="CS17" s="235"/>
      <c r="CT17" s="235"/>
      <c r="CU17" s="15"/>
      <c r="CV17" s="235"/>
      <c r="CW17" s="235"/>
      <c r="CX17" s="15"/>
      <c r="CY17" s="235"/>
      <c r="CZ17" s="235"/>
      <c r="DA17" s="15"/>
      <c r="DB17" s="191"/>
      <c r="DC17" s="191"/>
      <c r="DD17" s="15"/>
      <c r="DE17" s="191"/>
      <c r="DF17" s="191"/>
      <c r="DG17" s="15"/>
      <c r="DH17" s="235"/>
      <c r="DI17" s="235"/>
      <c r="DJ17" s="15"/>
      <c r="DK17" s="235"/>
      <c r="DL17" s="235"/>
      <c r="DM17" s="15"/>
    </row>
    <row r="18" spans="1:117" ht="15" x14ac:dyDescent="0.25">
      <c r="A18" s="15">
        <v>2.1</v>
      </c>
      <c r="B18" s="16" t="s">
        <v>335</v>
      </c>
      <c r="C18" s="15" t="s">
        <v>72</v>
      </c>
      <c r="D18" s="232">
        <v>33.18</v>
      </c>
      <c r="E18" s="18">
        <v>14731</v>
      </c>
      <c r="F18" s="17">
        <f t="shared" si="27"/>
        <v>488775</v>
      </c>
      <c r="G18" s="18">
        <v>14660</v>
      </c>
      <c r="H18" s="17">
        <f t="shared" si="0"/>
        <v>486419</v>
      </c>
      <c r="I18" s="52" t="str">
        <f t="shared" si="28"/>
        <v>OK</v>
      </c>
      <c r="J18" s="18">
        <v>14731</v>
      </c>
      <c r="K18" s="17">
        <f t="shared" ref="K18:K25" si="78">ROUND($D18*J18,0)</f>
        <v>488775</v>
      </c>
      <c r="L18" s="52" t="str">
        <f t="shared" ref="L18:L25" si="79">+IF(J18&lt;=$E18,"OK","NO OK")</f>
        <v>OK</v>
      </c>
      <c r="M18" s="18">
        <v>14644</v>
      </c>
      <c r="N18" s="17">
        <f t="shared" ref="N18:N25" si="80">ROUND($D18*M18,0)</f>
        <v>485888</v>
      </c>
      <c r="O18" s="52" t="str">
        <f t="shared" ref="O18:O25" si="81">+IF(M18&lt;=$E18,"OK","NO OK")</f>
        <v>OK</v>
      </c>
      <c r="P18" s="18">
        <v>14606</v>
      </c>
      <c r="Q18" s="17">
        <f t="shared" ref="Q18:Q25" si="82">ROUND($D18*P18,0)</f>
        <v>484627</v>
      </c>
      <c r="R18" s="52" t="str">
        <f t="shared" ref="R18:R25" si="83">+IF(P18&lt;=$E18,"OK","NO OK")</f>
        <v>OK</v>
      </c>
      <c r="S18" s="18">
        <v>14681</v>
      </c>
      <c r="T18" s="17">
        <f t="shared" ref="T18:T25" si="84">ROUND($D18*S18,0)</f>
        <v>487116</v>
      </c>
      <c r="U18" s="52" t="str">
        <f t="shared" ref="U18:U25" si="85">+IF(S18&lt;=$E18,"OK","NO OK")</f>
        <v>OK</v>
      </c>
      <c r="V18" s="18">
        <v>14576</v>
      </c>
      <c r="W18" s="17">
        <f t="shared" ref="W18:W25" si="86">ROUND($D18*V18,0)</f>
        <v>483632</v>
      </c>
      <c r="X18" s="52" t="str">
        <f t="shared" ref="X18:X25" si="87">+IF(V18&lt;=$E18,"OK","NO OK")</f>
        <v>OK</v>
      </c>
      <c r="Y18" s="18">
        <v>14700</v>
      </c>
      <c r="Z18" s="17">
        <f t="shared" ref="Z18:Z25" si="88">ROUND($D18*Y18,0)</f>
        <v>487746</v>
      </c>
      <c r="AA18" s="52" t="str">
        <f t="shared" ref="AA18:AA25" si="89">+IF(Y18&lt;=$E18,"OK","NO OK")</f>
        <v>OK</v>
      </c>
      <c r="AB18" s="18">
        <v>14613</v>
      </c>
      <c r="AC18" s="17">
        <f t="shared" ref="AC18:AC25" si="90">ROUND($D18*AB18,0)</f>
        <v>484859</v>
      </c>
      <c r="AD18" s="52" t="str">
        <f t="shared" ref="AD18:AD25" si="91">+IF(AB18&lt;=$E18,"OK","NO OK")</f>
        <v>OK</v>
      </c>
      <c r="AE18" s="18">
        <v>14651</v>
      </c>
      <c r="AF18" s="17">
        <f t="shared" ref="AF18:AF25" si="92">ROUND($D18*AE18,0)</f>
        <v>486120</v>
      </c>
      <c r="AG18" s="52" t="str">
        <f t="shared" ref="AG18:AG25" si="93">+IF(AE18&lt;=$E18,"OK","NO OK")</f>
        <v>OK</v>
      </c>
      <c r="AH18" s="18">
        <v>14680</v>
      </c>
      <c r="AI18" s="17">
        <f t="shared" ref="AI18:AI25" si="94">ROUND($D18*AH18,0)</f>
        <v>487082</v>
      </c>
      <c r="AJ18" s="52" t="str">
        <f t="shared" ref="AJ18:AJ25" si="95">+IF(AH18&lt;=$E18,"OK","NO OK")</f>
        <v>OK</v>
      </c>
      <c r="AK18" s="18">
        <v>14606</v>
      </c>
      <c r="AL18" s="17">
        <f t="shared" ref="AL18:AL25" si="96">ROUND($D18*AK18,0)</f>
        <v>484627</v>
      </c>
      <c r="AM18" s="52" t="str">
        <f t="shared" ref="AM18:AM25" si="97">+IF(AK18&lt;=$E18,"OK","NO OK")</f>
        <v>OK</v>
      </c>
      <c r="AN18" s="18">
        <v>14731</v>
      </c>
      <c r="AO18" s="17">
        <f t="shared" ref="AO18:AO25" si="98">ROUND($D18*AN18,0)</f>
        <v>488775</v>
      </c>
      <c r="AP18" s="52" t="str">
        <f t="shared" ref="AP18:AP25" si="99">+IF(AN18&lt;=$E18,"OK","NO OK")</f>
        <v>OK</v>
      </c>
      <c r="AQ18" s="18">
        <v>14621</v>
      </c>
      <c r="AR18" s="17">
        <f t="shared" ref="AR18:AR25" si="100">ROUND($D18*AQ18,0)</f>
        <v>485125</v>
      </c>
      <c r="AS18" s="52" t="str">
        <f t="shared" ref="AS18:AS25" si="101">+IF(AQ18&lt;=$E18,"OK","NO OK")</f>
        <v>OK</v>
      </c>
      <c r="AT18" s="18">
        <v>14623</v>
      </c>
      <c r="AU18" s="17">
        <f t="shared" ref="AU18:AU25" si="102">ROUND($D18*AT18,0)</f>
        <v>485191</v>
      </c>
      <c r="AV18" s="52" t="str">
        <f t="shared" ref="AV18:AV25" si="103">+IF(AT18&lt;=$E18,"OK","NO OK")</f>
        <v>OK</v>
      </c>
      <c r="AW18" s="18">
        <v>14731</v>
      </c>
      <c r="AX18" s="17">
        <f t="shared" ref="AX18:AX25" si="104">ROUND($D18*AW18,0)</f>
        <v>488775</v>
      </c>
      <c r="AY18" s="52" t="str">
        <f t="shared" ref="AY18:AY25" si="105">+IF(AW18&lt;=$E18,"OK","NO OK")</f>
        <v>OK</v>
      </c>
      <c r="AZ18" s="18">
        <v>14500</v>
      </c>
      <c r="BA18" s="17">
        <f t="shared" ref="BA18:BA25" si="106">ROUND($D18*AZ18,0)</f>
        <v>481110</v>
      </c>
      <c r="BB18" s="52" t="str">
        <f t="shared" ref="BB18:BB25" si="107">+IF(AZ18&lt;=$E18,"OK","NO OK")</f>
        <v>OK</v>
      </c>
      <c r="BC18" s="18">
        <v>14644</v>
      </c>
      <c r="BD18" s="17">
        <f t="shared" ref="BD18:BD25" si="108">ROUND($D18*BC18,0)</f>
        <v>485888</v>
      </c>
      <c r="BE18" s="52" t="str">
        <f t="shared" ref="BE18:BE25" si="109">+IF(BC18&lt;=$E18,"OK","NO OK")</f>
        <v>OK</v>
      </c>
      <c r="BF18" s="18">
        <v>14662</v>
      </c>
      <c r="BG18" s="17">
        <f t="shared" ref="BG18:BG25" si="110">ROUND($D18*BF18,0)</f>
        <v>486485</v>
      </c>
      <c r="BH18" s="52" t="str">
        <f t="shared" ref="BH18:BH25" si="111">+IF(BF18&lt;=$E18,"OK","NO OK")</f>
        <v>OK</v>
      </c>
      <c r="BI18" s="18">
        <v>14599</v>
      </c>
      <c r="BJ18" s="17">
        <f t="shared" ref="BJ18:BJ25" si="112">ROUND($D18*BI18,0)</f>
        <v>484395</v>
      </c>
      <c r="BK18" s="52" t="str">
        <f t="shared" ref="BK18:BK25" si="113">+IF(BI18&lt;=$E18,"OK","NO OK")</f>
        <v>OK</v>
      </c>
      <c r="BL18" s="18">
        <v>14643</v>
      </c>
      <c r="BM18" s="17">
        <f t="shared" ref="BM18:BM25" si="114">ROUND($D18*BL18,0)</f>
        <v>485855</v>
      </c>
      <c r="BN18" s="52" t="str">
        <f t="shared" ref="BN18:BN25" si="115">+IF(BL18&lt;=$E18,"OK","NO OK")</f>
        <v>OK</v>
      </c>
      <c r="BO18" s="18">
        <v>14594</v>
      </c>
      <c r="BP18" s="17">
        <f t="shared" ref="BP18:BP25" si="116">ROUND($D18*BO18,0)</f>
        <v>484229</v>
      </c>
      <c r="BQ18" s="52" t="str">
        <f t="shared" ref="BQ18:BQ25" si="117">+IF(BO18&lt;=$E18,"OK","NO OK")</f>
        <v>OK</v>
      </c>
      <c r="BR18" s="18">
        <v>14598</v>
      </c>
      <c r="BS18" s="17">
        <f t="shared" ref="BS18:BS25" si="118">ROUND($D18*BR18,0)</f>
        <v>484362</v>
      </c>
      <c r="BT18" s="52" t="str">
        <f t="shared" ref="BT18:BT25" si="119">+IF(BR18&lt;=$E18,"OK","NO OK")</f>
        <v>OK</v>
      </c>
      <c r="BU18" s="18">
        <v>14731</v>
      </c>
      <c r="BV18" s="17">
        <f t="shared" ref="BV18:BV25" si="120">ROUND($D18*BU18,0)</f>
        <v>488775</v>
      </c>
      <c r="BW18" s="52" t="str">
        <f t="shared" ref="BW18:BW25" si="121">+IF(BU18&lt;=$E18,"OK","NO OK")</f>
        <v>OK</v>
      </c>
      <c r="BX18" s="18">
        <v>14628</v>
      </c>
      <c r="BY18" s="17">
        <f t="shared" ref="BY18:BY25" si="122">ROUND($D18*BX18,0)</f>
        <v>485357</v>
      </c>
      <c r="BZ18" s="52" t="str">
        <f t="shared" ref="BZ18:BZ25" si="123">+IF(BX18&lt;=$E18,"OK","NO OK")</f>
        <v>OK</v>
      </c>
      <c r="CA18" s="18">
        <v>14731</v>
      </c>
      <c r="CB18" s="17">
        <f t="shared" ref="CB18:CB25" si="124">ROUND($D18*CA18,0)</f>
        <v>488775</v>
      </c>
      <c r="CC18" s="52" t="str">
        <f t="shared" ref="CC18:CC25" si="125">+IF(CA18&lt;=$E18,"OK","NO OK")</f>
        <v>OK</v>
      </c>
      <c r="CD18" s="18">
        <v>14700</v>
      </c>
      <c r="CE18" s="17">
        <f t="shared" ref="CE18:CE25" si="126">ROUND($D18*CD18,0)</f>
        <v>487746</v>
      </c>
      <c r="CF18" s="52" t="str">
        <f t="shared" ref="CF18:CF25" si="127">+IF(CD18&lt;=$E18,"OK","NO OK")</f>
        <v>OK</v>
      </c>
      <c r="CG18" s="18">
        <v>14629</v>
      </c>
      <c r="CH18" s="17">
        <f t="shared" ref="CH18:CH25" si="128">ROUND($D18*CG18,0)</f>
        <v>485390</v>
      </c>
      <c r="CI18" s="52" t="str">
        <f t="shared" ref="CI18:CI25" si="129">+IF(CG18&lt;=$E18,"OK","NO OK")</f>
        <v>OK</v>
      </c>
      <c r="CJ18" s="18">
        <v>14731</v>
      </c>
      <c r="CK18" s="17">
        <f t="shared" ref="CK18:CK25" si="130">ROUND($D18*CJ18,0)</f>
        <v>488775</v>
      </c>
      <c r="CL18" s="52" t="str">
        <f t="shared" ref="CL18:CL25" si="131">+IF(CJ18&lt;=$E18,"OK","NO OK")</f>
        <v>OK</v>
      </c>
      <c r="CM18" s="18">
        <v>14700</v>
      </c>
      <c r="CN18" s="17">
        <f t="shared" ref="CN18:CN25" si="132">ROUND($D18*CM18,0)</f>
        <v>487746</v>
      </c>
      <c r="CO18" s="52" t="str">
        <f t="shared" ref="CO18:CO25" si="133">+IF(CM18&lt;=$E18,"OK","NO OK")</f>
        <v>OK</v>
      </c>
      <c r="CP18" s="18">
        <v>14731</v>
      </c>
      <c r="CQ18" s="17">
        <f t="shared" ref="CQ18:CQ25" si="134">ROUND($D18*CP18,0)</f>
        <v>488775</v>
      </c>
      <c r="CR18" s="52" t="str">
        <f t="shared" ref="CR18:CR25" si="135">+IF(CP18&lt;=$E18,"OK","NO OK")</f>
        <v>OK</v>
      </c>
      <c r="CS18" s="18">
        <v>14604</v>
      </c>
      <c r="CT18" s="17">
        <f t="shared" ref="CT18:CT25" si="136">ROUND($D18*CS18,0)</f>
        <v>484561</v>
      </c>
      <c r="CU18" s="52" t="str">
        <f t="shared" ref="CU18:CU25" si="137">+IF(CS18&lt;=$E18,"OK","NO OK")</f>
        <v>OK</v>
      </c>
      <c r="CV18" s="18">
        <v>14715</v>
      </c>
      <c r="CW18" s="17">
        <f t="shared" ref="CW18:CW25" si="138">ROUND($D18*CV18,0)</f>
        <v>488244</v>
      </c>
      <c r="CX18" s="52" t="str">
        <f t="shared" ref="CX18:CX25" si="139">+IF(CV18&lt;=$E18,"OK","NO OK")</f>
        <v>OK</v>
      </c>
      <c r="CY18" s="18">
        <v>14731</v>
      </c>
      <c r="CZ18" s="17">
        <f t="shared" ref="CZ18:CZ25" si="140">ROUND($D18*CY18,0)</f>
        <v>488775</v>
      </c>
      <c r="DA18" s="52" t="str">
        <f t="shared" ref="DA18:DA25" si="141">+IF(CY18&lt;=$E18,"OK","NO OK")</f>
        <v>OK</v>
      </c>
      <c r="DB18" s="18">
        <v>14643</v>
      </c>
      <c r="DC18" s="17">
        <f t="shared" ref="DC18:DC25" si="142">ROUND($D18*DB18,0)</f>
        <v>485855</v>
      </c>
      <c r="DD18" s="52" t="str">
        <f t="shared" ref="DD18:DD25" si="143">+IF(DB18&lt;=$E18,"OK","NO OK")</f>
        <v>OK</v>
      </c>
      <c r="DE18" s="18">
        <v>14601</v>
      </c>
      <c r="DF18" s="17">
        <f t="shared" ref="DF18:DF25" si="144">ROUND($D18*DE18,0)</f>
        <v>484461</v>
      </c>
      <c r="DG18" s="52" t="str">
        <f t="shared" ref="DG18:DG25" si="145">+IF(DE18&lt;=$E18,"OK","NO OK")</f>
        <v>OK</v>
      </c>
      <c r="DH18" s="18">
        <v>14618</v>
      </c>
      <c r="DI18" s="17">
        <f t="shared" ref="DI18:DI25" si="146">ROUND($D18*DH18,0)</f>
        <v>485025</v>
      </c>
      <c r="DJ18" s="52" t="str">
        <f t="shared" ref="DJ18:DJ25" si="147">+IF(DH18&lt;=$E18,"OK","NO OK")</f>
        <v>OK</v>
      </c>
      <c r="DK18" s="18">
        <v>14626</v>
      </c>
      <c r="DL18" s="17">
        <f t="shared" ref="DL18:DL25" si="148">ROUND($D18*DK18,0)</f>
        <v>485291</v>
      </c>
      <c r="DM18" s="52" t="str">
        <f t="shared" ref="DM18:DM25" si="149">+IF(DK18&lt;=$E18,"OK","NO OK")</f>
        <v>OK</v>
      </c>
    </row>
    <row r="19" spans="1:117" ht="15" x14ac:dyDescent="0.25">
      <c r="A19" s="15">
        <v>2.2000000000000002</v>
      </c>
      <c r="B19" s="16" t="s">
        <v>336</v>
      </c>
      <c r="C19" s="15" t="s">
        <v>72</v>
      </c>
      <c r="D19" s="232">
        <v>33.18</v>
      </c>
      <c r="E19" s="18">
        <v>18317</v>
      </c>
      <c r="F19" s="17">
        <f t="shared" si="27"/>
        <v>607758</v>
      </c>
      <c r="G19" s="18">
        <v>18230</v>
      </c>
      <c r="H19" s="17">
        <f t="shared" si="0"/>
        <v>604871</v>
      </c>
      <c r="I19" s="52" t="str">
        <f t="shared" si="28"/>
        <v>OK</v>
      </c>
      <c r="J19" s="18">
        <v>18317</v>
      </c>
      <c r="K19" s="17">
        <f t="shared" si="78"/>
        <v>607758</v>
      </c>
      <c r="L19" s="52" t="str">
        <f t="shared" si="79"/>
        <v>OK</v>
      </c>
      <c r="M19" s="18">
        <v>18209</v>
      </c>
      <c r="N19" s="17">
        <f t="shared" si="80"/>
        <v>604175</v>
      </c>
      <c r="O19" s="52" t="str">
        <f t="shared" si="81"/>
        <v>OK</v>
      </c>
      <c r="P19" s="18">
        <v>18161</v>
      </c>
      <c r="Q19" s="17">
        <f t="shared" si="82"/>
        <v>602582</v>
      </c>
      <c r="R19" s="52" t="str">
        <f t="shared" si="83"/>
        <v>OK</v>
      </c>
      <c r="S19" s="18">
        <v>18255</v>
      </c>
      <c r="T19" s="17">
        <f t="shared" si="84"/>
        <v>605701</v>
      </c>
      <c r="U19" s="52" t="str">
        <f t="shared" si="85"/>
        <v>OK</v>
      </c>
      <c r="V19" s="18">
        <v>18125</v>
      </c>
      <c r="W19" s="17">
        <f t="shared" si="86"/>
        <v>601388</v>
      </c>
      <c r="X19" s="52" t="str">
        <f t="shared" si="87"/>
        <v>OK</v>
      </c>
      <c r="Y19" s="18">
        <v>18317</v>
      </c>
      <c r="Z19" s="17">
        <f t="shared" si="88"/>
        <v>607758</v>
      </c>
      <c r="AA19" s="52" t="str">
        <f t="shared" si="89"/>
        <v>OK</v>
      </c>
      <c r="AB19" s="18">
        <v>18170</v>
      </c>
      <c r="AC19" s="17">
        <f t="shared" si="90"/>
        <v>602881</v>
      </c>
      <c r="AD19" s="52" t="str">
        <f t="shared" si="91"/>
        <v>OK</v>
      </c>
      <c r="AE19" s="18">
        <v>18218</v>
      </c>
      <c r="AF19" s="17">
        <f t="shared" si="92"/>
        <v>604473</v>
      </c>
      <c r="AG19" s="52" t="str">
        <f t="shared" si="93"/>
        <v>OK</v>
      </c>
      <c r="AH19" s="18">
        <v>18250</v>
      </c>
      <c r="AI19" s="17">
        <f t="shared" si="94"/>
        <v>605535</v>
      </c>
      <c r="AJ19" s="52" t="str">
        <f t="shared" si="95"/>
        <v>OK</v>
      </c>
      <c r="AK19" s="18">
        <v>18161</v>
      </c>
      <c r="AL19" s="17">
        <f t="shared" si="96"/>
        <v>602582</v>
      </c>
      <c r="AM19" s="52" t="str">
        <f t="shared" si="97"/>
        <v>OK</v>
      </c>
      <c r="AN19" s="18">
        <v>18317</v>
      </c>
      <c r="AO19" s="17">
        <f t="shared" si="98"/>
        <v>607758</v>
      </c>
      <c r="AP19" s="52" t="str">
        <f t="shared" si="99"/>
        <v>OK</v>
      </c>
      <c r="AQ19" s="18">
        <v>18180</v>
      </c>
      <c r="AR19" s="17">
        <f t="shared" si="100"/>
        <v>603212</v>
      </c>
      <c r="AS19" s="52" t="str">
        <f t="shared" si="101"/>
        <v>OK</v>
      </c>
      <c r="AT19" s="18">
        <v>18183</v>
      </c>
      <c r="AU19" s="17">
        <f t="shared" si="102"/>
        <v>603312</v>
      </c>
      <c r="AV19" s="52" t="str">
        <f t="shared" si="103"/>
        <v>OK</v>
      </c>
      <c r="AW19" s="18">
        <v>18317</v>
      </c>
      <c r="AX19" s="17">
        <f t="shared" si="104"/>
        <v>607758</v>
      </c>
      <c r="AY19" s="52" t="str">
        <f t="shared" si="105"/>
        <v>OK</v>
      </c>
      <c r="AZ19" s="18">
        <v>18317</v>
      </c>
      <c r="BA19" s="17">
        <f t="shared" si="106"/>
        <v>607758</v>
      </c>
      <c r="BB19" s="52" t="str">
        <f t="shared" si="107"/>
        <v>OK</v>
      </c>
      <c r="BC19" s="18">
        <v>18209</v>
      </c>
      <c r="BD19" s="17">
        <f t="shared" si="108"/>
        <v>604175</v>
      </c>
      <c r="BE19" s="52" t="str">
        <f t="shared" si="109"/>
        <v>OK</v>
      </c>
      <c r="BF19" s="18">
        <v>18231</v>
      </c>
      <c r="BG19" s="17">
        <f t="shared" si="110"/>
        <v>604905</v>
      </c>
      <c r="BH19" s="52" t="str">
        <f t="shared" si="111"/>
        <v>OK</v>
      </c>
      <c r="BI19" s="18">
        <v>18153</v>
      </c>
      <c r="BJ19" s="17">
        <f t="shared" si="112"/>
        <v>602317</v>
      </c>
      <c r="BK19" s="52" t="str">
        <f t="shared" si="113"/>
        <v>OK</v>
      </c>
      <c r="BL19" s="18">
        <v>18207</v>
      </c>
      <c r="BM19" s="17">
        <f t="shared" si="114"/>
        <v>604108</v>
      </c>
      <c r="BN19" s="52" t="str">
        <f t="shared" si="115"/>
        <v>OK</v>
      </c>
      <c r="BO19" s="18">
        <v>18146</v>
      </c>
      <c r="BP19" s="17">
        <f t="shared" si="116"/>
        <v>602084</v>
      </c>
      <c r="BQ19" s="52" t="str">
        <f t="shared" si="117"/>
        <v>OK</v>
      </c>
      <c r="BR19" s="18">
        <v>18152</v>
      </c>
      <c r="BS19" s="17">
        <f t="shared" si="118"/>
        <v>602283</v>
      </c>
      <c r="BT19" s="52" t="str">
        <f t="shared" si="119"/>
        <v>OK</v>
      </c>
      <c r="BU19" s="18">
        <v>18317</v>
      </c>
      <c r="BV19" s="17">
        <f t="shared" si="120"/>
        <v>607758</v>
      </c>
      <c r="BW19" s="52" t="str">
        <f t="shared" si="121"/>
        <v>OK</v>
      </c>
      <c r="BX19" s="18">
        <v>18189</v>
      </c>
      <c r="BY19" s="17">
        <f t="shared" si="122"/>
        <v>603511</v>
      </c>
      <c r="BZ19" s="52" t="str">
        <f t="shared" si="123"/>
        <v>OK</v>
      </c>
      <c r="CA19" s="18">
        <v>18317</v>
      </c>
      <c r="CB19" s="17">
        <f t="shared" si="124"/>
        <v>607758</v>
      </c>
      <c r="CC19" s="52" t="str">
        <f t="shared" si="125"/>
        <v>OK</v>
      </c>
      <c r="CD19" s="18">
        <v>18300</v>
      </c>
      <c r="CE19" s="17">
        <f t="shared" si="126"/>
        <v>607194</v>
      </c>
      <c r="CF19" s="52" t="str">
        <f t="shared" si="127"/>
        <v>OK</v>
      </c>
      <c r="CG19" s="18">
        <v>18191</v>
      </c>
      <c r="CH19" s="17">
        <f t="shared" si="128"/>
        <v>603577</v>
      </c>
      <c r="CI19" s="52" t="str">
        <f t="shared" si="129"/>
        <v>OK</v>
      </c>
      <c r="CJ19" s="18">
        <v>18317</v>
      </c>
      <c r="CK19" s="17">
        <f t="shared" si="130"/>
        <v>607758</v>
      </c>
      <c r="CL19" s="52" t="str">
        <f t="shared" si="131"/>
        <v>OK</v>
      </c>
      <c r="CM19" s="18">
        <v>18250</v>
      </c>
      <c r="CN19" s="17">
        <f t="shared" si="132"/>
        <v>605535</v>
      </c>
      <c r="CO19" s="52" t="str">
        <f t="shared" si="133"/>
        <v>OK</v>
      </c>
      <c r="CP19" s="18">
        <v>18317</v>
      </c>
      <c r="CQ19" s="17">
        <f t="shared" si="134"/>
        <v>607758</v>
      </c>
      <c r="CR19" s="52" t="str">
        <f t="shared" si="135"/>
        <v>OK</v>
      </c>
      <c r="CS19" s="18">
        <v>18159</v>
      </c>
      <c r="CT19" s="17">
        <f t="shared" si="136"/>
        <v>602516</v>
      </c>
      <c r="CU19" s="52" t="str">
        <f t="shared" si="137"/>
        <v>OK</v>
      </c>
      <c r="CV19" s="18">
        <v>18297</v>
      </c>
      <c r="CW19" s="17">
        <f t="shared" si="138"/>
        <v>607094</v>
      </c>
      <c r="CX19" s="52" t="str">
        <f t="shared" si="139"/>
        <v>OK</v>
      </c>
      <c r="CY19" s="18">
        <v>18317</v>
      </c>
      <c r="CZ19" s="17">
        <f t="shared" si="140"/>
        <v>607758</v>
      </c>
      <c r="DA19" s="52" t="str">
        <f t="shared" si="141"/>
        <v>OK</v>
      </c>
      <c r="DB19" s="18">
        <v>18207</v>
      </c>
      <c r="DC19" s="17">
        <f t="shared" si="142"/>
        <v>604108</v>
      </c>
      <c r="DD19" s="52" t="str">
        <f t="shared" si="143"/>
        <v>OK</v>
      </c>
      <c r="DE19" s="18">
        <v>18156</v>
      </c>
      <c r="DF19" s="17">
        <f t="shared" si="144"/>
        <v>602416</v>
      </c>
      <c r="DG19" s="52" t="str">
        <f t="shared" si="145"/>
        <v>OK</v>
      </c>
      <c r="DH19" s="18">
        <v>18176</v>
      </c>
      <c r="DI19" s="17">
        <f t="shared" si="146"/>
        <v>603080</v>
      </c>
      <c r="DJ19" s="52" t="str">
        <f t="shared" si="147"/>
        <v>OK</v>
      </c>
      <c r="DK19" s="18">
        <v>18186</v>
      </c>
      <c r="DL19" s="17">
        <f t="shared" si="148"/>
        <v>603411</v>
      </c>
      <c r="DM19" s="52" t="str">
        <f t="shared" si="149"/>
        <v>OK</v>
      </c>
    </row>
    <row r="20" spans="1:117" ht="15" x14ac:dyDescent="0.25">
      <c r="A20" s="15">
        <v>2.2999999999999998</v>
      </c>
      <c r="B20" s="16" t="s">
        <v>337</v>
      </c>
      <c r="C20" s="15" t="s">
        <v>56</v>
      </c>
      <c r="D20" s="232">
        <v>88.31</v>
      </c>
      <c r="E20" s="18">
        <v>23415</v>
      </c>
      <c r="F20" s="17">
        <f t="shared" si="27"/>
        <v>2067779</v>
      </c>
      <c r="G20" s="18">
        <v>23300</v>
      </c>
      <c r="H20" s="17">
        <f t="shared" si="0"/>
        <v>2057623</v>
      </c>
      <c r="I20" s="52" t="str">
        <f t="shared" si="28"/>
        <v>OK</v>
      </c>
      <c r="J20" s="18">
        <v>23415</v>
      </c>
      <c r="K20" s="17">
        <f t="shared" si="78"/>
        <v>2067779</v>
      </c>
      <c r="L20" s="52" t="str">
        <f t="shared" si="79"/>
        <v>OK</v>
      </c>
      <c r="M20" s="18">
        <v>23276</v>
      </c>
      <c r="N20" s="17">
        <f t="shared" si="80"/>
        <v>2055504</v>
      </c>
      <c r="O20" s="52" t="str">
        <f t="shared" si="81"/>
        <v>OK</v>
      </c>
      <c r="P20" s="18">
        <v>23216</v>
      </c>
      <c r="Q20" s="17">
        <f t="shared" si="82"/>
        <v>2050205</v>
      </c>
      <c r="R20" s="52" t="str">
        <f t="shared" si="83"/>
        <v>OK</v>
      </c>
      <c r="S20" s="18">
        <v>23336</v>
      </c>
      <c r="T20" s="17">
        <f t="shared" si="84"/>
        <v>2060802</v>
      </c>
      <c r="U20" s="52" t="str">
        <f t="shared" si="85"/>
        <v>OK</v>
      </c>
      <c r="V20" s="18">
        <v>23169</v>
      </c>
      <c r="W20" s="17">
        <f t="shared" si="86"/>
        <v>2046054</v>
      </c>
      <c r="X20" s="52" t="str">
        <f t="shared" si="87"/>
        <v>OK</v>
      </c>
      <c r="Y20" s="18">
        <v>23000</v>
      </c>
      <c r="Z20" s="17">
        <f t="shared" si="88"/>
        <v>2031130</v>
      </c>
      <c r="AA20" s="52" t="str">
        <f t="shared" si="89"/>
        <v>OK</v>
      </c>
      <c r="AB20" s="18">
        <v>23228</v>
      </c>
      <c r="AC20" s="17">
        <f t="shared" si="90"/>
        <v>2051265</v>
      </c>
      <c r="AD20" s="52" t="str">
        <f t="shared" si="91"/>
        <v>OK</v>
      </c>
      <c r="AE20" s="18">
        <v>23289</v>
      </c>
      <c r="AF20" s="17">
        <f t="shared" si="92"/>
        <v>2056652</v>
      </c>
      <c r="AG20" s="52" t="str">
        <f t="shared" si="93"/>
        <v>OK</v>
      </c>
      <c r="AH20" s="18">
        <v>23330</v>
      </c>
      <c r="AI20" s="17">
        <f t="shared" si="94"/>
        <v>2060272</v>
      </c>
      <c r="AJ20" s="52" t="str">
        <f t="shared" si="95"/>
        <v>OK</v>
      </c>
      <c r="AK20" s="18">
        <v>23216</v>
      </c>
      <c r="AL20" s="17">
        <f t="shared" si="96"/>
        <v>2050205</v>
      </c>
      <c r="AM20" s="52" t="str">
        <f t="shared" si="97"/>
        <v>OK</v>
      </c>
      <c r="AN20" s="18">
        <v>23415</v>
      </c>
      <c r="AO20" s="17">
        <f t="shared" si="98"/>
        <v>2067779</v>
      </c>
      <c r="AP20" s="52" t="str">
        <f t="shared" si="99"/>
        <v>OK</v>
      </c>
      <c r="AQ20" s="18">
        <v>23239</v>
      </c>
      <c r="AR20" s="17">
        <f t="shared" si="100"/>
        <v>2052236</v>
      </c>
      <c r="AS20" s="52" t="str">
        <f t="shared" si="101"/>
        <v>OK</v>
      </c>
      <c r="AT20" s="18">
        <v>23244</v>
      </c>
      <c r="AU20" s="17">
        <f t="shared" si="102"/>
        <v>2052678</v>
      </c>
      <c r="AV20" s="52" t="str">
        <f t="shared" si="103"/>
        <v>OK</v>
      </c>
      <c r="AW20" s="18">
        <v>23415</v>
      </c>
      <c r="AX20" s="17">
        <f t="shared" si="104"/>
        <v>2067779</v>
      </c>
      <c r="AY20" s="52" t="str">
        <f t="shared" si="105"/>
        <v>OK</v>
      </c>
      <c r="AZ20" s="18">
        <v>23415</v>
      </c>
      <c r="BA20" s="17">
        <f t="shared" si="106"/>
        <v>2067779</v>
      </c>
      <c r="BB20" s="52" t="str">
        <f t="shared" si="107"/>
        <v>OK</v>
      </c>
      <c r="BC20" s="18">
        <v>23277</v>
      </c>
      <c r="BD20" s="17">
        <f t="shared" si="108"/>
        <v>2055592</v>
      </c>
      <c r="BE20" s="52" t="str">
        <f t="shared" si="109"/>
        <v>OK</v>
      </c>
      <c r="BF20" s="18">
        <v>23305</v>
      </c>
      <c r="BG20" s="17">
        <f t="shared" si="110"/>
        <v>2058065</v>
      </c>
      <c r="BH20" s="52" t="str">
        <f t="shared" si="111"/>
        <v>OK</v>
      </c>
      <c r="BI20" s="18">
        <v>23205</v>
      </c>
      <c r="BJ20" s="17">
        <f t="shared" si="112"/>
        <v>2049234</v>
      </c>
      <c r="BK20" s="52" t="str">
        <f t="shared" si="113"/>
        <v>OK</v>
      </c>
      <c r="BL20" s="18">
        <v>23275</v>
      </c>
      <c r="BM20" s="17">
        <f t="shared" si="114"/>
        <v>2055415</v>
      </c>
      <c r="BN20" s="52" t="str">
        <f t="shared" si="115"/>
        <v>OK</v>
      </c>
      <c r="BO20" s="18">
        <v>23197</v>
      </c>
      <c r="BP20" s="17">
        <f t="shared" si="116"/>
        <v>2048527</v>
      </c>
      <c r="BQ20" s="52" t="str">
        <f t="shared" si="117"/>
        <v>OK</v>
      </c>
      <c r="BR20" s="18">
        <v>23204</v>
      </c>
      <c r="BS20" s="17">
        <f t="shared" si="118"/>
        <v>2049145</v>
      </c>
      <c r="BT20" s="52" t="str">
        <f t="shared" si="119"/>
        <v>OK</v>
      </c>
      <c r="BU20" s="18">
        <v>23415</v>
      </c>
      <c r="BV20" s="17">
        <f t="shared" si="120"/>
        <v>2067779</v>
      </c>
      <c r="BW20" s="52" t="str">
        <f t="shared" si="121"/>
        <v>OK</v>
      </c>
      <c r="BX20" s="18">
        <v>23251</v>
      </c>
      <c r="BY20" s="17">
        <f t="shared" si="122"/>
        <v>2053296</v>
      </c>
      <c r="BZ20" s="52" t="str">
        <f t="shared" si="123"/>
        <v>OK</v>
      </c>
      <c r="CA20" s="18">
        <v>23415</v>
      </c>
      <c r="CB20" s="17">
        <f t="shared" si="124"/>
        <v>2067779</v>
      </c>
      <c r="CC20" s="52" t="str">
        <f t="shared" si="125"/>
        <v>OK</v>
      </c>
      <c r="CD20" s="18">
        <v>23400</v>
      </c>
      <c r="CE20" s="17">
        <f t="shared" si="126"/>
        <v>2066454</v>
      </c>
      <c r="CF20" s="52" t="str">
        <f t="shared" si="127"/>
        <v>OK</v>
      </c>
      <c r="CG20" s="18">
        <v>23253</v>
      </c>
      <c r="CH20" s="17">
        <f t="shared" si="128"/>
        <v>2053472</v>
      </c>
      <c r="CI20" s="52" t="str">
        <f t="shared" si="129"/>
        <v>OK</v>
      </c>
      <c r="CJ20" s="18">
        <v>23415</v>
      </c>
      <c r="CK20" s="17">
        <f t="shared" si="130"/>
        <v>2067779</v>
      </c>
      <c r="CL20" s="52" t="str">
        <f t="shared" si="131"/>
        <v>OK</v>
      </c>
      <c r="CM20" s="18">
        <v>23300</v>
      </c>
      <c r="CN20" s="17">
        <f t="shared" si="132"/>
        <v>2057623</v>
      </c>
      <c r="CO20" s="52" t="str">
        <f t="shared" si="133"/>
        <v>OK</v>
      </c>
      <c r="CP20" s="18">
        <v>23415</v>
      </c>
      <c r="CQ20" s="17">
        <f t="shared" si="134"/>
        <v>2067779</v>
      </c>
      <c r="CR20" s="52" t="str">
        <f t="shared" si="135"/>
        <v>OK</v>
      </c>
      <c r="CS20" s="18">
        <v>23214</v>
      </c>
      <c r="CT20" s="17">
        <f t="shared" si="136"/>
        <v>2050028</v>
      </c>
      <c r="CU20" s="52" t="str">
        <f t="shared" si="137"/>
        <v>OK</v>
      </c>
      <c r="CV20" s="18">
        <v>23389</v>
      </c>
      <c r="CW20" s="17">
        <f t="shared" si="138"/>
        <v>2065483</v>
      </c>
      <c r="CX20" s="52" t="str">
        <f t="shared" si="139"/>
        <v>OK</v>
      </c>
      <c r="CY20" s="18">
        <v>23415</v>
      </c>
      <c r="CZ20" s="17">
        <f t="shared" si="140"/>
        <v>2067779</v>
      </c>
      <c r="DA20" s="52" t="str">
        <f t="shared" si="141"/>
        <v>OK</v>
      </c>
      <c r="DB20" s="18">
        <v>23275</v>
      </c>
      <c r="DC20" s="17">
        <f t="shared" si="142"/>
        <v>2055415</v>
      </c>
      <c r="DD20" s="52" t="str">
        <f t="shared" si="143"/>
        <v>OK</v>
      </c>
      <c r="DE20" s="18">
        <v>23209</v>
      </c>
      <c r="DF20" s="17">
        <f t="shared" si="144"/>
        <v>2049587</v>
      </c>
      <c r="DG20" s="52" t="str">
        <f t="shared" si="145"/>
        <v>OK</v>
      </c>
      <c r="DH20" s="18">
        <v>23235</v>
      </c>
      <c r="DI20" s="17">
        <f t="shared" si="146"/>
        <v>2051883</v>
      </c>
      <c r="DJ20" s="52" t="str">
        <f t="shared" si="147"/>
        <v>OK</v>
      </c>
      <c r="DK20" s="18">
        <v>23248</v>
      </c>
      <c r="DL20" s="17">
        <f t="shared" si="148"/>
        <v>2053031</v>
      </c>
      <c r="DM20" s="52" t="str">
        <f t="shared" si="149"/>
        <v>OK</v>
      </c>
    </row>
    <row r="21" spans="1:117" ht="25.5" x14ac:dyDescent="0.25">
      <c r="A21" s="15">
        <v>2.4</v>
      </c>
      <c r="B21" s="16" t="s">
        <v>338</v>
      </c>
      <c r="C21" s="15" t="s">
        <v>4</v>
      </c>
      <c r="D21" s="232">
        <v>7</v>
      </c>
      <c r="E21" s="18">
        <v>641148</v>
      </c>
      <c r="F21" s="17">
        <f t="shared" si="27"/>
        <v>4488036</v>
      </c>
      <c r="G21" s="18">
        <v>637940</v>
      </c>
      <c r="H21" s="17">
        <f t="shared" si="0"/>
        <v>4465580</v>
      </c>
      <c r="I21" s="52" t="str">
        <f t="shared" si="28"/>
        <v>OK</v>
      </c>
      <c r="J21" s="18">
        <v>641148</v>
      </c>
      <c r="K21" s="17">
        <f t="shared" si="78"/>
        <v>4488036</v>
      </c>
      <c r="L21" s="52" t="str">
        <f t="shared" si="79"/>
        <v>OK</v>
      </c>
      <c r="M21" s="18">
        <v>637352</v>
      </c>
      <c r="N21" s="17">
        <f t="shared" si="80"/>
        <v>4461464</v>
      </c>
      <c r="O21" s="52" t="str">
        <f t="shared" si="81"/>
        <v>OK</v>
      </c>
      <c r="P21" s="18">
        <v>635698</v>
      </c>
      <c r="Q21" s="17">
        <f t="shared" si="82"/>
        <v>4449886</v>
      </c>
      <c r="R21" s="52" t="str">
        <f t="shared" si="83"/>
        <v>OK</v>
      </c>
      <c r="S21" s="18">
        <v>638975</v>
      </c>
      <c r="T21" s="17">
        <f t="shared" si="84"/>
        <v>4472825</v>
      </c>
      <c r="U21" s="52" t="str">
        <f t="shared" si="85"/>
        <v>OK</v>
      </c>
      <c r="V21" s="18">
        <v>634416</v>
      </c>
      <c r="W21" s="17">
        <f t="shared" si="86"/>
        <v>4440912</v>
      </c>
      <c r="X21" s="52" t="str">
        <f t="shared" si="87"/>
        <v>OK</v>
      </c>
      <c r="Y21" s="18">
        <v>640000</v>
      </c>
      <c r="Z21" s="17">
        <f t="shared" si="88"/>
        <v>4480000</v>
      </c>
      <c r="AA21" s="52" t="str">
        <f t="shared" si="89"/>
        <v>OK</v>
      </c>
      <c r="AB21" s="18">
        <v>636019</v>
      </c>
      <c r="AC21" s="17">
        <f t="shared" si="90"/>
        <v>4452133</v>
      </c>
      <c r="AD21" s="52" t="str">
        <f t="shared" si="91"/>
        <v>OK</v>
      </c>
      <c r="AE21" s="18">
        <v>637686</v>
      </c>
      <c r="AF21" s="17">
        <f t="shared" si="92"/>
        <v>4463802</v>
      </c>
      <c r="AG21" s="52" t="str">
        <f t="shared" si="93"/>
        <v>OK</v>
      </c>
      <c r="AH21" s="18">
        <v>638900</v>
      </c>
      <c r="AI21" s="17">
        <f t="shared" si="94"/>
        <v>4472300</v>
      </c>
      <c r="AJ21" s="52" t="str">
        <f t="shared" si="95"/>
        <v>OK</v>
      </c>
      <c r="AK21" s="18">
        <v>635699</v>
      </c>
      <c r="AL21" s="17">
        <f t="shared" si="96"/>
        <v>4449893</v>
      </c>
      <c r="AM21" s="52" t="str">
        <f t="shared" si="97"/>
        <v>OK</v>
      </c>
      <c r="AN21" s="18">
        <v>641148</v>
      </c>
      <c r="AO21" s="17">
        <f t="shared" si="98"/>
        <v>4488036</v>
      </c>
      <c r="AP21" s="52" t="str">
        <f t="shared" si="99"/>
        <v>OK</v>
      </c>
      <c r="AQ21" s="18">
        <v>636339</v>
      </c>
      <c r="AR21" s="17">
        <f t="shared" si="100"/>
        <v>4454373</v>
      </c>
      <c r="AS21" s="52" t="str">
        <f t="shared" si="101"/>
        <v>OK</v>
      </c>
      <c r="AT21" s="18">
        <v>636468</v>
      </c>
      <c r="AU21" s="17">
        <f t="shared" si="102"/>
        <v>4455276</v>
      </c>
      <c r="AV21" s="52" t="str">
        <f t="shared" si="103"/>
        <v>OK</v>
      </c>
      <c r="AW21" s="18">
        <v>641148</v>
      </c>
      <c r="AX21" s="17">
        <f t="shared" si="104"/>
        <v>4488036</v>
      </c>
      <c r="AY21" s="52" t="str">
        <f t="shared" si="105"/>
        <v>OK</v>
      </c>
      <c r="AZ21" s="18">
        <v>641148</v>
      </c>
      <c r="BA21" s="17">
        <f t="shared" si="106"/>
        <v>4488036</v>
      </c>
      <c r="BB21" s="52" t="str">
        <f t="shared" si="107"/>
        <v>OK</v>
      </c>
      <c r="BC21" s="18">
        <v>637365</v>
      </c>
      <c r="BD21" s="17">
        <f t="shared" si="108"/>
        <v>4461555</v>
      </c>
      <c r="BE21" s="52" t="str">
        <f t="shared" si="109"/>
        <v>OK</v>
      </c>
      <c r="BF21" s="18">
        <v>638135</v>
      </c>
      <c r="BG21" s="17">
        <f t="shared" si="110"/>
        <v>4466945</v>
      </c>
      <c r="BH21" s="52" t="str">
        <f t="shared" si="111"/>
        <v>OK</v>
      </c>
      <c r="BI21" s="18">
        <v>635410</v>
      </c>
      <c r="BJ21" s="17">
        <f t="shared" si="112"/>
        <v>4447870</v>
      </c>
      <c r="BK21" s="52" t="str">
        <f t="shared" si="113"/>
        <v>OK</v>
      </c>
      <c r="BL21" s="18">
        <v>637301</v>
      </c>
      <c r="BM21" s="17">
        <f t="shared" si="114"/>
        <v>4461107</v>
      </c>
      <c r="BN21" s="52" t="str">
        <f t="shared" si="115"/>
        <v>OK</v>
      </c>
      <c r="BO21" s="18">
        <v>635178</v>
      </c>
      <c r="BP21" s="17">
        <f t="shared" si="116"/>
        <v>4446246</v>
      </c>
      <c r="BQ21" s="52" t="str">
        <f t="shared" si="117"/>
        <v>OK</v>
      </c>
      <c r="BR21" s="18">
        <v>635378</v>
      </c>
      <c r="BS21" s="17">
        <f t="shared" si="118"/>
        <v>4447646</v>
      </c>
      <c r="BT21" s="52" t="str">
        <f t="shared" si="119"/>
        <v>OK</v>
      </c>
      <c r="BU21" s="18">
        <v>641148</v>
      </c>
      <c r="BV21" s="17">
        <f t="shared" si="120"/>
        <v>4488036</v>
      </c>
      <c r="BW21" s="52" t="str">
        <f t="shared" si="121"/>
        <v>OK</v>
      </c>
      <c r="BX21" s="18">
        <v>636660</v>
      </c>
      <c r="BY21" s="17">
        <f t="shared" si="122"/>
        <v>4456620</v>
      </c>
      <c r="BZ21" s="52" t="str">
        <f t="shared" si="123"/>
        <v>OK</v>
      </c>
      <c r="CA21" s="18">
        <v>641148</v>
      </c>
      <c r="CB21" s="17">
        <f t="shared" si="124"/>
        <v>4488036</v>
      </c>
      <c r="CC21" s="52" t="str">
        <f t="shared" si="125"/>
        <v>OK</v>
      </c>
      <c r="CD21" s="18">
        <v>641100</v>
      </c>
      <c r="CE21" s="17">
        <f t="shared" si="126"/>
        <v>4487700</v>
      </c>
      <c r="CF21" s="52" t="str">
        <f t="shared" si="127"/>
        <v>OK</v>
      </c>
      <c r="CG21" s="18">
        <v>636724</v>
      </c>
      <c r="CH21" s="17">
        <f t="shared" si="128"/>
        <v>4457068</v>
      </c>
      <c r="CI21" s="52" t="str">
        <f t="shared" si="129"/>
        <v>OK</v>
      </c>
      <c r="CJ21" s="18">
        <v>628325.04</v>
      </c>
      <c r="CK21" s="17">
        <f t="shared" si="130"/>
        <v>4398275</v>
      </c>
      <c r="CL21" s="52" t="str">
        <f t="shared" si="131"/>
        <v>OK</v>
      </c>
      <c r="CM21" s="18">
        <v>638986</v>
      </c>
      <c r="CN21" s="17">
        <f t="shared" si="132"/>
        <v>4472902</v>
      </c>
      <c r="CO21" s="52" t="str">
        <f t="shared" si="133"/>
        <v>OK</v>
      </c>
      <c r="CP21" s="18">
        <v>641148</v>
      </c>
      <c r="CQ21" s="17">
        <f t="shared" si="134"/>
        <v>4488036</v>
      </c>
      <c r="CR21" s="52" t="str">
        <f t="shared" si="135"/>
        <v>OK</v>
      </c>
      <c r="CS21" s="18">
        <v>635634</v>
      </c>
      <c r="CT21" s="17">
        <f t="shared" si="136"/>
        <v>4449438</v>
      </c>
      <c r="CU21" s="52" t="str">
        <f t="shared" si="137"/>
        <v>OK</v>
      </c>
      <c r="CV21" s="18">
        <v>640443</v>
      </c>
      <c r="CW21" s="17">
        <f t="shared" si="138"/>
        <v>4483101</v>
      </c>
      <c r="CX21" s="52" t="str">
        <f t="shared" si="139"/>
        <v>OK</v>
      </c>
      <c r="CY21" s="18">
        <v>641148</v>
      </c>
      <c r="CZ21" s="17">
        <f t="shared" si="140"/>
        <v>4488036</v>
      </c>
      <c r="DA21" s="52" t="str">
        <f t="shared" si="141"/>
        <v>OK</v>
      </c>
      <c r="DB21" s="18">
        <v>637301</v>
      </c>
      <c r="DC21" s="17">
        <f t="shared" si="142"/>
        <v>4461107</v>
      </c>
      <c r="DD21" s="52" t="str">
        <f t="shared" si="143"/>
        <v>OK</v>
      </c>
      <c r="DE21" s="18">
        <v>635506</v>
      </c>
      <c r="DF21" s="17">
        <f t="shared" si="144"/>
        <v>4448542</v>
      </c>
      <c r="DG21" s="52" t="str">
        <f t="shared" si="145"/>
        <v>OK</v>
      </c>
      <c r="DH21" s="18">
        <v>636227</v>
      </c>
      <c r="DI21" s="17">
        <f t="shared" si="146"/>
        <v>4453589</v>
      </c>
      <c r="DJ21" s="52" t="str">
        <f t="shared" si="147"/>
        <v>OK</v>
      </c>
      <c r="DK21" s="18">
        <v>636577</v>
      </c>
      <c r="DL21" s="17">
        <f t="shared" si="148"/>
        <v>4456039</v>
      </c>
      <c r="DM21" s="52" t="str">
        <f t="shared" si="149"/>
        <v>OK</v>
      </c>
    </row>
    <row r="22" spans="1:117" ht="25.5" x14ac:dyDescent="0.25">
      <c r="A22" s="15">
        <v>2.5</v>
      </c>
      <c r="B22" s="16" t="s">
        <v>339</v>
      </c>
      <c r="C22" s="15" t="s">
        <v>331</v>
      </c>
      <c r="D22" s="232">
        <v>66.739999999999995</v>
      </c>
      <c r="E22" s="18">
        <v>66058</v>
      </c>
      <c r="F22" s="17">
        <f t="shared" si="27"/>
        <v>4408711</v>
      </c>
      <c r="G22" s="18">
        <v>65730</v>
      </c>
      <c r="H22" s="17">
        <f t="shared" si="0"/>
        <v>4386820</v>
      </c>
      <c r="I22" s="52" t="str">
        <f t="shared" si="28"/>
        <v>OK</v>
      </c>
      <c r="J22" s="18">
        <v>66058</v>
      </c>
      <c r="K22" s="17">
        <f t="shared" si="78"/>
        <v>4408711</v>
      </c>
      <c r="L22" s="52" t="str">
        <f t="shared" si="79"/>
        <v>OK</v>
      </c>
      <c r="M22" s="18">
        <v>65667</v>
      </c>
      <c r="N22" s="17">
        <f t="shared" si="80"/>
        <v>4382616</v>
      </c>
      <c r="O22" s="52" t="str">
        <f t="shared" si="81"/>
        <v>OK</v>
      </c>
      <c r="P22" s="18">
        <v>65497</v>
      </c>
      <c r="Q22" s="17">
        <f t="shared" si="82"/>
        <v>4371270</v>
      </c>
      <c r="R22" s="52" t="str">
        <f t="shared" si="83"/>
        <v>OK</v>
      </c>
      <c r="S22" s="18">
        <v>65834</v>
      </c>
      <c r="T22" s="17">
        <f t="shared" si="84"/>
        <v>4393761</v>
      </c>
      <c r="U22" s="52" t="str">
        <f t="shared" si="85"/>
        <v>OK</v>
      </c>
      <c r="V22" s="18">
        <v>65364</v>
      </c>
      <c r="W22" s="17">
        <f t="shared" si="86"/>
        <v>4362393</v>
      </c>
      <c r="X22" s="52" t="str">
        <f t="shared" si="87"/>
        <v>OK</v>
      </c>
      <c r="Y22" s="18">
        <v>66000</v>
      </c>
      <c r="Z22" s="17">
        <f t="shared" si="88"/>
        <v>4404840</v>
      </c>
      <c r="AA22" s="52" t="str">
        <f t="shared" si="89"/>
        <v>OK</v>
      </c>
      <c r="AB22" s="18">
        <v>65530</v>
      </c>
      <c r="AC22" s="17">
        <f t="shared" si="90"/>
        <v>4373472</v>
      </c>
      <c r="AD22" s="52" t="str">
        <f t="shared" si="91"/>
        <v>OK</v>
      </c>
      <c r="AE22" s="18">
        <v>65701</v>
      </c>
      <c r="AF22" s="17">
        <f t="shared" si="92"/>
        <v>4384885</v>
      </c>
      <c r="AG22" s="52" t="str">
        <f t="shared" si="93"/>
        <v>OK</v>
      </c>
      <c r="AH22" s="18">
        <v>65830</v>
      </c>
      <c r="AI22" s="17">
        <f t="shared" si="94"/>
        <v>4393494</v>
      </c>
      <c r="AJ22" s="52" t="str">
        <f t="shared" si="95"/>
        <v>OK</v>
      </c>
      <c r="AK22" s="18">
        <v>65497</v>
      </c>
      <c r="AL22" s="17">
        <f t="shared" si="96"/>
        <v>4371270</v>
      </c>
      <c r="AM22" s="52" t="str">
        <f t="shared" si="97"/>
        <v>OK</v>
      </c>
      <c r="AN22" s="18">
        <v>66058</v>
      </c>
      <c r="AO22" s="17">
        <f t="shared" si="98"/>
        <v>4408711</v>
      </c>
      <c r="AP22" s="52" t="str">
        <f t="shared" si="99"/>
        <v>OK</v>
      </c>
      <c r="AQ22" s="18">
        <v>65563</v>
      </c>
      <c r="AR22" s="17">
        <f t="shared" si="100"/>
        <v>4375675</v>
      </c>
      <c r="AS22" s="52" t="str">
        <f t="shared" si="101"/>
        <v>OK</v>
      </c>
      <c r="AT22" s="18">
        <v>65576</v>
      </c>
      <c r="AU22" s="17">
        <f t="shared" si="102"/>
        <v>4376542</v>
      </c>
      <c r="AV22" s="52" t="str">
        <f t="shared" si="103"/>
        <v>OK</v>
      </c>
      <c r="AW22" s="18">
        <v>66058</v>
      </c>
      <c r="AX22" s="17">
        <f t="shared" si="104"/>
        <v>4408711</v>
      </c>
      <c r="AY22" s="52" t="str">
        <f t="shared" si="105"/>
        <v>OK</v>
      </c>
      <c r="AZ22" s="18">
        <v>66058</v>
      </c>
      <c r="BA22" s="17">
        <f t="shared" si="106"/>
        <v>4408711</v>
      </c>
      <c r="BB22" s="52" t="str">
        <f t="shared" si="107"/>
        <v>OK</v>
      </c>
      <c r="BC22" s="18">
        <v>65668</v>
      </c>
      <c r="BD22" s="17">
        <f t="shared" si="108"/>
        <v>4382682</v>
      </c>
      <c r="BE22" s="52" t="str">
        <f t="shared" si="109"/>
        <v>OK</v>
      </c>
      <c r="BF22" s="18">
        <v>65748</v>
      </c>
      <c r="BG22" s="17">
        <f t="shared" si="110"/>
        <v>4388022</v>
      </c>
      <c r="BH22" s="52" t="str">
        <f t="shared" si="111"/>
        <v>OK</v>
      </c>
      <c r="BI22" s="18">
        <v>65467</v>
      </c>
      <c r="BJ22" s="17">
        <f t="shared" si="112"/>
        <v>4369268</v>
      </c>
      <c r="BK22" s="52" t="str">
        <f t="shared" si="113"/>
        <v>OK</v>
      </c>
      <c r="BL22" s="18">
        <v>65662</v>
      </c>
      <c r="BM22" s="17">
        <f t="shared" si="114"/>
        <v>4382282</v>
      </c>
      <c r="BN22" s="52" t="str">
        <f t="shared" si="115"/>
        <v>OK</v>
      </c>
      <c r="BO22" s="18">
        <v>65443</v>
      </c>
      <c r="BP22" s="17">
        <f t="shared" si="116"/>
        <v>4367666</v>
      </c>
      <c r="BQ22" s="52" t="str">
        <f t="shared" si="117"/>
        <v>OK</v>
      </c>
      <c r="BR22" s="18">
        <v>65463</v>
      </c>
      <c r="BS22" s="17">
        <f t="shared" si="118"/>
        <v>4369001</v>
      </c>
      <c r="BT22" s="52" t="str">
        <f t="shared" si="119"/>
        <v>OK</v>
      </c>
      <c r="BU22" s="18">
        <v>66058</v>
      </c>
      <c r="BV22" s="17">
        <f t="shared" si="120"/>
        <v>4408711</v>
      </c>
      <c r="BW22" s="52" t="str">
        <f t="shared" si="121"/>
        <v>OK</v>
      </c>
      <c r="BX22" s="18">
        <v>65596</v>
      </c>
      <c r="BY22" s="17">
        <f t="shared" si="122"/>
        <v>4377877</v>
      </c>
      <c r="BZ22" s="52" t="str">
        <f t="shared" si="123"/>
        <v>OK</v>
      </c>
      <c r="CA22" s="18">
        <v>66058</v>
      </c>
      <c r="CB22" s="17">
        <f t="shared" si="124"/>
        <v>4408711</v>
      </c>
      <c r="CC22" s="52" t="str">
        <f t="shared" si="125"/>
        <v>OK</v>
      </c>
      <c r="CD22" s="18">
        <v>66000</v>
      </c>
      <c r="CE22" s="17">
        <f t="shared" si="126"/>
        <v>4404840</v>
      </c>
      <c r="CF22" s="52" t="str">
        <f t="shared" si="127"/>
        <v>OK</v>
      </c>
      <c r="CG22" s="18">
        <v>65602</v>
      </c>
      <c r="CH22" s="17">
        <f t="shared" si="128"/>
        <v>4378277</v>
      </c>
      <c r="CI22" s="52" t="str">
        <f t="shared" si="129"/>
        <v>OK</v>
      </c>
      <c r="CJ22" s="18">
        <v>64736.84</v>
      </c>
      <c r="CK22" s="17">
        <f t="shared" si="130"/>
        <v>4320537</v>
      </c>
      <c r="CL22" s="52" t="str">
        <f t="shared" si="131"/>
        <v>OK</v>
      </c>
      <c r="CM22" s="18">
        <v>65800</v>
      </c>
      <c r="CN22" s="17">
        <f t="shared" si="132"/>
        <v>4391492</v>
      </c>
      <c r="CO22" s="52" t="str">
        <f t="shared" si="133"/>
        <v>OK</v>
      </c>
      <c r="CP22" s="18">
        <v>66058</v>
      </c>
      <c r="CQ22" s="17">
        <f t="shared" si="134"/>
        <v>4408711</v>
      </c>
      <c r="CR22" s="52" t="str">
        <f t="shared" si="135"/>
        <v>OK</v>
      </c>
      <c r="CS22" s="18">
        <v>65490</v>
      </c>
      <c r="CT22" s="17">
        <f t="shared" si="136"/>
        <v>4370803</v>
      </c>
      <c r="CU22" s="52" t="str">
        <f t="shared" si="137"/>
        <v>OK</v>
      </c>
      <c r="CV22" s="18">
        <v>65985</v>
      </c>
      <c r="CW22" s="17">
        <f t="shared" si="138"/>
        <v>4403839</v>
      </c>
      <c r="CX22" s="52" t="str">
        <f t="shared" si="139"/>
        <v>OK</v>
      </c>
      <c r="CY22" s="18">
        <v>66058</v>
      </c>
      <c r="CZ22" s="17">
        <f t="shared" si="140"/>
        <v>4408711</v>
      </c>
      <c r="DA22" s="52" t="str">
        <f t="shared" si="141"/>
        <v>OK</v>
      </c>
      <c r="DB22" s="18">
        <v>65662</v>
      </c>
      <c r="DC22" s="17">
        <f t="shared" si="142"/>
        <v>4382282</v>
      </c>
      <c r="DD22" s="52" t="str">
        <f t="shared" si="143"/>
        <v>OK</v>
      </c>
      <c r="DE22" s="18">
        <v>65477</v>
      </c>
      <c r="DF22" s="17">
        <f t="shared" si="144"/>
        <v>4369935</v>
      </c>
      <c r="DG22" s="52" t="str">
        <f t="shared" si="145"/>
        <v>OK</v>
      </c>
      <c r="DH22" s="18">
        <v>65551</v>
      </c>
      <c r="DI22" s="17">
        <f t="shared" si="146"/>
        <v>4374874</v>
      </c>
      <c r="DJ22" s="52" t="str">
        <f t="shared" si="147"/>
        <v>OK</v>
      </c>
      <c r="DK22" s="18">
        <v>65587</v>
      </c>
      <c r="DL22" s="17">
        <f t="shared" si="148"/>
        <v>4377276</v>
      </c>
      <c r="DM22" s="52" t="str">
        <f t="shared" si="149"/>
        <v>OK</v>
      </c>
    </row>
    <row r="23" spans="1:117" ht="25.5" x14ac:dyDescent="0.25">
      <c r="A23" s="15">
        <v>2.6</v>
      </c>
      <c r="B23" s="16" t="s">
        <v>340</v>
      </c>
      <c r="C23" s="15" t="s">
        <v>331</v>
      </c>
      <c r="D23" s="232">
        <v>33.799999999999997</v>
      </c>
      <c r="E23" s="18">
        <v>146661</v>
      </c>
      <c r="F23" s="17">
        <f t="shared" si="27"/>
        <v>4957142</v>
      </c>
      <c r="G23" s="18">
        <v>145930</v>
      </c>
      <c r="H23" s="17">
        <f t="shared" si="0"/>
        <v>4932434</v>
      </c>
      <c r="I23" s="52" t="str">
        <f t="shared" si="28"/>
        <v>OK</v>
      </c>
      <c r="J23" s="18">
        <v>146661</v>
      </c>
      <c r="K23" s="17">
        <f t="shared" si="78"/>
        <v>4957142</v>
      </c>
      <c r="L23" s="52" t="str">
        <f t="shared" si="79"/>
        <v>OK</v>
      </c>
      <c r="M23" s="18">
        <v>145793</v>
      </c>
      <c r="N23" s="17">
        <f t="shared" si="80"/>
        <v>4927803</v>
      </c>
      <c r="O23" s="52" t="str">
        <f t="shared" si="81"/>
        <v>OK</v>
      </c>
      <c r="P23" s="18">
        <v>145414</v>
      </c>
      <c r="Q23" s="17">
        <f t="shared" si="82"/>
        <v>4914993</v>
      </c>
      <c r="R23" s="52" t="str">
        <f t="shared" si="83"/>
        <v>OK</v>
      </c>
      <c r="S23" s="18">
        <v>146164</v>
      </c>
      <c r="T23" s="17">
        <f t="shared" si="84"/>
        <v>4940343</v>
      </c>
      <c r="U23" s="52" t="str">
        <f t="shared" si="85"/>
        <v>OK</v>
      </c>
      <c r="V23" s="18">
        <v>145121</v>
      </c>
      <c r="W23" s="17">
        <f t="shared" si="86"/>
        <v>4905090</v>
      </c>
      <c r="X23" s="52" t="str">
        <f t="shared" si="87"/>
        <v>OK</v>
      </c>
      <c r="Y23" s="18">
        <v>145000</v>
      </c>
      <c r="Z23" s="17">
        <f t="shared" si="88"/>
        <v>4901000</v>
      </c>
      <c r="AA23" s="52" t="str">
        <f t="shared" si="89"/>
        <v>OK</v>
      </c>
      <c r="AB23" s="18">
        <v>145488</v>
      </c>
      <c r="AC23" s="17">
        <f t="shared" si="90"/>
        <v>4917494</v>
      </c>
      <c r="AD23" s="52" t="str">
        <f t="shared" si="91"/>
        <v>OK</v>
      </c>
      <c r="AE23" s="18">
        <v>145869</v>
      </c>
      <c r="AF23" s="17">
        <f t="shared" si="92"/>
        <v>4930372</v>
      </c>
      <c r="AG23" s="52" t="str">
        <f t="shared" si="93"/>
        <v>OK</v>
      </c>
      <c r="AH23" s="18">
        <v>146150</v>
      </c>
      <c r="AI23" s="17">
        <f t="shared" si="94"/>
        <v>4939870</v>
      </c>
      <c r="AJ23" s="52" t="str">
        <f t="shared" si="95"/>
        <v>OK</v>
      </c>
      <c r="AK23" s="18">
        <v>145415</v>
      </c>
      <c r="AL23" s="17">
        <f t="shared" si="96"/>
        <v>4915027</v>
      </c>
      <c r="AM23" s="52" t="str">
        <f t="shared" si="97"/>
        <v>OK</v>
      </c>
      <c r="AN23" s="18">
        <v>146661</v>
      </c>
      <c r="AO23" s="17">
        <f t="shared" si="98"/>
        <v>4957142</v>
      </c>
      <c r="AP23" s="52" t="str">
        <f t="shared" si="99"/>
        <v>OK</v>
      </c>
      <c r="AQ23" s="18">
        <v>145561</v>
      </c>
      <c r="AR23" s="17">
        <f t="shared" si="100"/>
        <v>4919962</v>
      </c>
      <c r="AS23" s="52" t="str">
        <f t="shared" si="101"/>
        <v>OK</v>
      </c>
      <c r="AT23" s="18">
        <v>145590</v>
      </c>
      <c r="AU23" s="17">
        <f t="shared" si="102"/>
        <v>4920942</v>
      </c>
      <c r="AV23" s="52" t="str">
        <f t="shared" si="103"/>
        <v>OK</v>
      </c>
      <c r="AW23" s="18">
        <v>146661</v>
      </c>
      <c r="AX23" s="17">
        <f t="shared" si="104"/>
        <v>4957142</v>
      </c>
      <c r="AY23" s="52" t="str">
        <f t="shared" si="105"/>
        <v>OK</v>
      </c>
      <c r="AZ23" s="18">
        <v>146661</v>
      </c>
      <c r="BA23" s="17">
        <f t="shared" si="106"/>
        <v>4957142</v>
      </c>
      <c r="BB23" s="52" t="str">
        <f t="shared" si="107"/>
        <v>OK</v>
      </c>
      <c r="BC23" s="18">
        <v>145796</v>
      </c>
      <c r="BD23" s="17">
        <f t="shared" si="108"/>
        <v>4927905</v>
      </c>
      <c r="BE23" s="52" t="str">
        <f t="shared" si="109"/>
        <v>OK</v>
      </c>
      <c r="BF23" s="18">
        <v>145972</v>
      </c>
      <c r="BG23" s="17">
        <f t="shared" si="110"/>
        <v>4933854</v>
      </c>
      <c r="BH23" s="52" t="str">
        <f t="shared" si="111"/>
        <v>OK</v>
      </c>
      <c r="BI23" s="18">
        <v>145348</v>
      </c>
      <c r="BJ23" s="17">
        <f t="shared" si="112"/>
        <v>4912762</v>
      </c>
      <c r="BK23" s="52" t="str">
        <f t="shared" si="113"/>
        <v>OK</v>
      </c>
      <c r="BL23" s="18">
        <v>145781</v>
      </c>
      <c r="BM23" s="17">
        <f t="shared" si="114"/>
        <v>4927398</v>
      </c>
      <c r="BN23" s="52" t="str">
        <f t="shared" si="115"/>
        <v>OK</v>
      </c>
      <c r="BO23" s="18">
        <v>145295</v>
      </c>
      <c r="BP23" s="17">
        <f t="shared" si="116"/>
        <v>4910971</v>
      </c>
      <c r="BQ23" s="52" t="str">
        <f t="shared" si="117"/>
        <v>OK</v>
      </c>
      <c r="BR23" s="18">
        <v>145341</v>
      </c>
      <c r="BS23" s="17">
        <f t="shared" si="118"/>
        <v>4912526</v>
      </c>
      <c r="BT23" s="52" t="str">
        <f t="shared" si="119"/>
        <v>OK</v>
      </c>
      <c r="BU23" s="18">
        <v>146661</v>
      </c>
      <c r="BV23" s="17">
        <f t="shared" si="120"/>
        <v>4957142</v>
      </c>
      <c r="BW23" s="52" t="str">
        <f t="shared" si="121"/>
        <v>OK</v>
      </c>
      <c r="BX23" s="18">
        <v>145634</v>
      </c>
      <c r="BY23" s="17">
        <f t="shared" si="122"/>
        <v>4922429</v>
      </c>
      <c r="BZ23" s="52" t="str">
        <f t="shared" si="123"/>
        <v>OK</v>
      </c>
      <c r="CA23" s="18">
        <v>146661</v>
      </c>
      <c r="CB23" s="17">
        <f t="shared" si="124"/>
        <v>4957142</v>
      </c>
      <c r="CC23" s="52" t="str">
        <f t="shared" si="125"/>
        <v>OK</v>
      </c>
      <c r="CD23" s="18">
        <v>146600</v>
      </c>
      <c r="CE23" s="17">
        <f t="shared" si="126"/>
        <v>4955080</v>
      </c>
      <c r="CF23" s="52" t="str">
        <f t="shared" si="127"/>
        <v>OK</v>
      </c>
      <c r="CG23" s="18">
        <v>145649</v>
      </c>
      <c r="CH23" s="17">
        <f t="shared" si="128"/>
        <v>4922936</v>
      </c>
      <c r="CI23" s="52" t="str">
        <f t="shared" si="129"/>
        <v>OK</v>
      </c>
      <c r="CJ23" s="18">
        <v>143727.78</v>
      </c>
      <c r="CK23" s="17">
        <f t="shared" si="130"/>
        <v>4857999</v>
      </c>
      <c r="CL23" s="52" t="str">
        <f t="shared" si="131"/>
        <v>OK</v>
      </c>
      <c r="CM23" s="18">
        <v>146160</v>
      </c>
      <c r="CN23" s="17">
        <f t="shared" si="132"/>
        <v>4940208</v>
      </c>
      <c r="CO23" s="52" t="str">
        <f t="shared" si="133"/>
        <v>OK</v>
      </c>
      <c r="CP23" s="18">
        <v>146661</v>
      </c>
      <c r="CQ23" s="17">
        <f t="shared" si="134"/>
        <v>4957142</v>
      </c>
      <c r="CR23" s="52" t="str">
        <f t="shared" si="135"/>
        <v>OK</v>
      </c>
      <c r="CS23" s="18">
        <v>145400</v>
      </c>
      <c r="CT23" s="17">
        <f t="shared" si="136"/>
        <v>4914520</v>
      </c>
      <c r="CU23" s="52" t="str">
        <f t="shared" si="137"/>
        <v>OK</v>
      </c>
      <c r="CV23" s="18">
        <v>146500</v>
      </c>
      <c r="CW23" s="17">
        <f t="shared" si="138"/>
        <v>4951700</v>
      </c>
      <c r="CX23" s="52" t="str">
        <f t="shared" si="139"/>
        <v>OK</v>
      </c>
      <c r="CY23" s="18">
        <v>146661</v>
      </c>
      <c r="CZ23" s="17">
        <f t="shared" si="140"/>
        <v>4957142</v>
      </c>
      <c r="DA23" s="52" t="str">
        <f t="shared" si="141"/>
        <v>OK</v>
      </c>
      <c r="DB23" s="18">
        <v>145781</v>
      </c>
      <c r="DC23" s="17">
        <f t="shared" si="142"/>
        <v>4927398</v>
      </c>
      <c r="DD23" s="52" t="str">
        <f t="shared" si="143"/>
        <v>OK</v>
      </c>
      <c r="DE23" s="18">
        <v>145370</v>
      </c>
      <c r="DF23" s="17">
        <f t="shared" si="144"/>
        <v>4913506</v>
      </c>
      <c r="DG23" s="52" t="str">
        <f t="shared" si="145"/>
        <v>OK</v>
      </c>
      <c r="DH23" s="18">
        <v>145535</v>
      </c>
      <c r="DI23" s="17">
        <f t="shared" si="146"/>
        <v>4919083</v>
      </c>
      <c r="DJ23" s="52" t="str">
        <f t="shared" si="147"/>
        <v>OK</v>
      </c>
      <c r="DK23" s="18">
        <v>145615</v>
      </c>
      <c r="DL23" s="17">
        <f t="shared" si="148"/>
        <v>4921787</v>
      </c>
      <c r="DM23" s="52" t="str">
        <f t="shared" si="149"/>
        <v>OK</v>
      </c>
    </row>
    <row r="24" spans="1:117" ht="15" x14ac:dyDescent="0.25">
      <c r="A24" s="15">
        <v>2.7</v>
      </c>
      <c r="B24" s="16" t="s">
        <v>341</v>
      </c>
      <c r="C24" s="15" t="s">
        <v>331</v>
      </c>
      <c r="D24" s="232">
        <v>25.44</v>
      </c>
      <c r="E24" s="18">
        <v>59342</v>
      </c>
      <c r="F24" s="17">
        <f t="shared" si="27"/>
        <v>1509660</v>
      </c>
      <c r="G24" s="18">
        <v>59050</v>
      </c>
      <c r="H24" s="17">
        <f t="shared" si="0"/>
        <v>1502232</v>
      </c>
      <c r="I24" s="52" t="str">
        <f t="shared" si="28"/>
        <v>OK</v>
      </c>
      <c r="J24" s="18">
        <v>59342</v>
      </c>
      <c r="K24" s="17">
        <f t="shared" si="78"/>
        <v>1509660</v>
      </c>
      <c r="L24" s="52" t="str">
        <f t="shared" si="79"/>
        <v>OK</v>
      </c>
      <c r="M24" s="18">
        <v>58991</v>
      </c>
      <c r="N24" s="17">
        <f t="shared" si="80"/>
        <v>1500731</v>
      </c>
      <c r="O24" s="52" t="str">
        <f t="shared" si="81"/>
        <v>OK</v>
      </c>
      <c r="P24" s="18">
        <v>58838</v>
      </c>
      <c r="Q24" s="17">
        <f t="shared" si="82"/>
        <v>1496839</v>
      </c>
      <c r="R24" s="52" t="str">
        <f t="shared" si="83"/>
        <v>OK</v>
      </c>
      <c r="S24" s="18">
        <v>59141</v>
      </c>
      <c r="T24" s="17">
        <f t="shared" si="84"/>
        <v>1504547</v>
      </c>
      <c r="U24" s="52" t="str">
        <f t="shared" si="85"/>
        <v>OK</v>
      </c>
      <c r="V24" s="18">
        <v>58719</v>
      </c>
      <c r="W24" s="17">
        <f t="shared" si="86"/>
        <v>1493811</v>
      </c>
      <c r="X24" s="52" t="str">
        <f t="shared" si="87"/>
        <v>OK</v>
      </c>
      <c r="Y24" s="18">
        <v>59000</v>
      </c>
      <c r="Z24" s="17">
        <f t="shared" si="88"/>
        <v>1500960</v>
      </c>
      <c r="AA24" s="52" t="str">
        <f t="shared" si="89"/>
        <v>OK</v>
      </c>
      <c r="AB24" s="18">
        <v>58867</v>
      </c>
      <c r="AC24" s="17">
        <f t="shared" si="90"/>
        <v>1497576</v>
      </c>
      <c r="AD24" s="52" t="str">
        <f t="shared" si="91"/>
        <v>OK</v>
      </c>
      <c r="AE24" s="18">
        <v>59022</v>
      </c>
      <c r="AF24" s="17">
        <f t="shared" si="92"/>
        <v>1501520</v>
      </c>
      <c r="AG24" s="52" t="str">
        <f t="shared" si="93"/>
        <v>OK</v>
      </c>
      <c r="AH24" s="18">
        <v>59130</v>
      </c>
      <c r="AI24" s="17">
        <f t="shared" si="94"/>
        <v>1504267</v>
      </c>
      <c r="AJ24" s="52" t="str">
        <f t="shared" si="95"/>
        <v>OK</v>
      </c>
      <c r="AK24" s="18">
        <v>58838</v>
      </c>
      <c r="AL24" s="17">
        <f t="shared" si="96"/>
        <v>1496839</v>
      </c>
      <c r="AM24" s="52" t="str">
        <f t="shared" si="97"/>
        <v>OK</v>
      </c>
      <c r="AN24" s="18">
        <v>59342</v>
      </c>
      <c r="AO24" s="17">
        <f t="shared" si="98"/>
        <v>1509660</v>
      </c>
      <c r="AP24" s="52" t="str">
        <f t="shared" si="99"/>
        <v>OK</v>
      </c>
      <c r="AQ24" s="18">
        <v>58897</v>
      </c>
      <c r="AR24" s="17">
        <f t="shared" si="100"/>
        <v>1498340</v>
      </c>
      <c r="AS24" s="52" t="str">
        <f t="shared" si="101"/>
        <v>OK</v>
      </c>
      <c r="AT24" s="18">
        <v>58909</v>
      </c>
      <c r="AU24" s="17">
        <f t="shared" si="102"/>
        <v>1498645</v>
      </c>
      <c r="AV24" s="52" t="str">
        <f t="shared" si="103"/>
        <v>OK</v>
      </c>
      <c r="AW24" s="18">
        <v>59342</v>
      </c>
      <c r="AX24" s="17">
        <f t="shared" si="104"/>
        <v>1509660</v>
      </c>
      <c r="AY24" s="52" t="str">
        <f t="shared" si="105"/>
        <v>OK</v>
      </c>
      <c r="AZ24" s="18">
        <v>59342</v>
      </c>
      <c r="BA24" s="17">
        <f t="shared" si="106"/>
        <v>1509660</v>
      </c>
      <c r="BB24" s="52" t="str">
        <f t="shared" si="107"/>
        <v>OK</v>
      </c>
      <c r="BC24" s="18">
        <v>58992</v>
      </c>
      <c r="BD24" s="17">
        <f t="shared" si="108"/>
        <v>1500756</v>
      </c>
      <c r="BE24" s="52" t="str">
        <f t="shared" si="109"/>
        <v>OK</v>
      </c>
      <c r="BF24" s="18">
        <v>59063</v>
      </c>
      <c r="BG24" s="17">
        <f t="shared" si="110"/>
        <v>1502563</v>
      </c>
      <c r="BH24" s="52" t="str">
        <f t="shared" si="111"/>
        <v>OK</v>
      </c>
      <c r="BI24" s="18">
        <v>58811</v>
      </c>
      <c r="BJ24" s="17">
        <f t="shared" si="112"/>
        <v>1496152</v>
      </c>
      <c r="BK24" s="52" t="str">
        <f t="shared" si="113"/>
        <v>OK</v>
      </c>
      <c r="BL24" s="18">
        <v>58986</v>
      </c>
      <c r="BM24" s="17">
        <f t="shared" si="114"/>
        <v>1500604</v>
      </c>
      <c r="BN24" s="52" t="str">
        <f t="shared" si="115"/>
        <v>OK</v>
      </c>
      <c r="BO24" s="18">
        <v>58789</v>
      </c>
      <c r="BP24" s="17">
        <f t="shared" si="116"/>
        <v>1495592</v>
      </c>
      <c r="BQ24" s="52" t="str">
        <f t="shared" si="117"/>
        <v>OK</v>
      </c>
      <c r="BR24" s="18">
        <v>58808</v>
      </c>
      <c r="BS24" s="17">
        <f t="shared" si="118"/>
        <v>1496076</v>
      </c>
      <c r="BT24" s="52" t="str">
        <f t="shared" si="119"/>
        <v>OK</v>
      </c>
      <c r="BU24" s="18">
        <v>59342</v>
      </c>
      <c r="BV24" s="17">
        <f t="shared" si="120"/>
        <v>1509660</v>
      </c>
      <c r="BW24" s="52" t="str">
        <f t="shared" si="121"/>
        <v>OK</v>
      </c>
      <c r="BX24" s="18">
        <v>58927</v>
      </c>
      <c r="BY24" s="17">
        <f t="shared" si="122"/>
        <v>1499103</v>
      </c>
      <c r="BZ24" s="52" t="str">
        <f t="shared" si="123"/>
        <v>OK</v>
      </c>
      <c r="CA24" s="18">
        <v>59342</v>
      </c>
      <c r="CB24" s="17">
        <f t="shared" si="124"/>
        <v>1509660</v>
      </c>
      <c r="CC24" s="52" t="str">
        <f t="shared" si="125"/>
        <v>OK</v>
      </c>
      <c r="CD24" s="18">
        <v>59300</v>
      </c>
      <c r="CE24" s="17">
        <f t="shared" si="126"/>
        <v>1508592</v>
      </c>
      <c r="CF24" s="52" t="str">
        <f t="shared" si="127"/>
        <v>OK</v>
      </c>
      <c r="CG24" s="18">
        <v>58933</v>
      </c>
      <c r="CH24" s="17">
        <f t="shared" si="128"/>
        <v>1499256</v>
      </c>
      <c r="CI24" s="52" t="str">
        <f t="shared" si="129"/>
        <v>OK</v>
      </c>
      <c r="CJ24" s="18">
        <v>58155.159999999996</v>
      </c>
      <c r="CK24" s="17">
        <f t="shared" si="130"/>
        <v>1479467</v>
      </c>
      <c r="CL24" s="52" t="str">
        <f t="shared" si="131"/>
        <v>OK</v>
      </c>
      <c r="CM24" s="18">
        <v>59100</v>
      </c>
      <c r="CN24" s="17">
        <f t="shared" si="132"/>
        <v>1503504</v>
      </c>
      <c r="CO24" s="52" t="str">
        <f t="shared" si="133"/>
        <v>OK</v>
      </c>
      <c r="CP24" s="18">
        <v>59342</v>
      </c>
      <c r="CQ24" s="17">
        <f t="shared" si="134"/>
        <v>1509660</v>
      </c>
      <c r="CR24" s="52" t="str">
        <f t="shared" si="135"/>
        <v>OK</v>
      </c>
      <c r="CS24" s="18">
        <v>58832</v>
      </c>
      <c r="CT24" s="17">
        <f t="shared" si="136"/>
        <v>1496686</v>
      </c>
      <c r="CU24" s="52" t="str">
        <f t="shared" si="137"/>
        <v>OK</v>
      </c>
      <c r="CV24" s="18">
        <v>59277</v>
      </c>
      <c r="CW24" s="17">
        <f t="shared" si="138"/>
        <v>1508007</v>
      </c>
      <c r="CX24" s="52" t="str">
        <f t="shared" si="139"/>
        <v>OK</v>
      </c>
      <c r="CY24" s="18">
        <v>59342</v>
      </c>
      <c r="CZ24" s="17">
        <f t="shared" si="140"/>
        <v>1509660</v>
      </c>
      <c r="DA24" s="52" t="str">
        <f t="shared" si="141"/>
        <v>OK</v>
      </c>
      <c r="DB24" s="18">
        <v>58986</v>
      </c>
      <c r="DC24" s="17">
        <f t="shared" si="142"/>
        <v>1500604</v>
      </c>
      <c r="DD24" s="52" t="str">
        <f t="shared" si="143"/>
        <v>OK</v>
      </c>
      <c r="DE24" s="18">
        <v>58820</v>
      </c>
      <c r="DF24" s="17">
        <f t="shared" si="144"/>
        <v>1496381</v>
      </c>
      <c r="DG24" s="52" t="str">
        <f t="shared" si="145"/>
        <v>OK</v>
      </c>
      <c r="DH24" s="18">
        <v>58887</v>
      </c>
      <c r="DI24" s="17">
        <f t="shared" si="146"/>
        <v>1498085</v>
      </c>
      <c r="DJ24" s="52" t="str">
        <f t="shared" si="147"/>
        <v>OK</v>
      </c>
      <c r="DK24" s="18">
        <v>58919</v>
      </c>
      <c r="DL24" s="17">
        <f t="shared" si="148"/>
        <v>1498899</v>
      </c>
      <c r="DM24" s="52" t="str">
        <f t="shared" si="149"/>
        <v>OK</v>
      </c>
    </row>
    <row r="25" spans="1:117" ht="15" x14ac:dyDescent="0.25">
      <c r="A25" s="15">
        <v>2.8</v>
      </c>
      <c r="B25" s="16" t="s">
        <v>342</v>
      </c>
      <c r="C25" s="15" t="s">
        <v>343</v>
      </c>
      <c r="D25" s="232">
        <v>2550</v>
      </c>
      <c r="E25" s="18">
        <v>3589</v>
      </c>
      <c r="F25" s="17">
        <f t="shared" si="27"/>
        <v>9151950</v>
      </c>
      <c r="G25" s="18">
        <v>3571</v>
      </c>
      <c r="H25" s="17">
        <f t="shared" si="0"/>
        <v>9106050</v>
      </c>
      <c r="I25" s="52" t="str">
        <f t="shared" si="28"/>
        <v>OK</v>
      </c>
      <c r="J25" s="18">
        <v>3589</v>
      </c>
      <c r="K25" s="17">
        <f t="shared" si="78"/>
        <v>9151950</v>
      </c>
      <c r="L25" s="52" t="str">
        <f t="shared" si="79"/>
        <v>OK</v>
      </c>
      <c r="M25" s="18">
        <v>3568</v>
      </c>
      <c r="N25" s="17">
        <f t="shared" si="80"/>
        <v>9098400</v>
      </c>
      <c r="O25" s="52" t="str">
        <f t="shared" si="81"/>
        <v>OK</v>
      </c>
      <c r="P25" s="18">
        <v>3558</v>
      </c>
      <c r="Q25" s="17">
        <f t="shared" si="82"/>
        <v>9072900</v>
      </c>
      <c r="R25" s="52" t="str">
        <f t="shared" si="83"/>
        <v>OK</v>
      </c>
      <c r="S25" s="18">
        <v>3577</v>
      </c>
      <c r="T25" s="17">
        <f t="shared" si="84"/>
        <v>9121350</v>
      </c>
      <c r="U25" s="52" t="str">
        <f t="shared" si="85"/>
        <v>OK</v>
      </c>
      <c r="V25" s="18">
        <v>3551</v>
      </c>
      <c r="W25" s="17">
        <f t="shared" si="86"/>
        <v>9055050</v>
      </c>
      <c r="X25" s="52" t="str">
        <f t="shared" si="87"/>
        <v>OK</v>
      </c>
      <c r="Y25" s="18">
        <v>3500</v>
      </c>
      <c r="Z25" s="17">
        <f t="shared" si="88"/>
        <v>8925000</v>
      </c>
      <c r="AA25" s="52" t="str">
        <f t="shared" si="89"/>
        <v>OK</v>
      </c>
      <c r="AB25" s="18">
        <v>3560</v>
      </c>
      <c r="AC25" s="17">
        <f t="shared" si="90"/>
        <v>9078000</v>
      </c>
      <c r="AD25" s="52" t="str">
        <f t="shared" si="91"/>
        <v>OK</v>
      </c>
      <c r="AE25" s="18">
        <v>3570</v>
      </c>
      <c r="AF25" s="17">
        <f t="shared" si="92"/>
        <v>9103500</v>
      </c>
      <c r="AG25" s="52" t="str">
        <f t="shared" si="93"/>
        <v>OK</v>
      </c>
      <c r="AH25" s="18">
        <v>3580</v>
      </c>
      <c r="AI25" s="17">
        <f t="shared" si="94"/>
        <v>9129000</v>
      </c>
      <c r="AJ25" s="52" t="str">
        <f t="shared" si="95"/>
        <v>OK</v>
      </c>
      <c r="AK25" s="18">
        <v>3558</v>
      </c>
      <c r="AL25" s="17">
        <f t="shared" si="96"/>
        <v>9072900</v>
      </c>
      <c r="AM25" s="52" t="str">
        <f t="shared" si="97"/>
        <v>OK</v>
      </c>
      <c r="AN25" s="18">
        <v>3589</v>
      </c>
      <c r="AO25" s="17">
        <f t="shared" si="98"/>
        <v>9151950</v>
      </c>
      <c r="AP25" s="52" t="str">
        <f t="shared" si="99"/>
        <v>OK</v>
      </c>
      <c r="AQ25" s="18">
        <v>3562</v>
      </c>
      <c r="AR25" s="17">
        <f t="shared" si="100"/>
        <v>9083100</v>
      </c>
      <c r="AS25" s="52" t="str">
        <f t="shared" si="101"/>
        <v>OK</v>
      </c>
      <c r="AT25" s="18">
        <v>3563</v>
      </c>
      <c r="AU25" s="17">
        <f t="shared" si="102"/>
        <v>9085650</v>
      </c>
      <c r="AV25" s="52" t="str">
        <f t="shared" si="103"/>
        <v>OK</v>
      </c>
      <c r="AW25" s="18">
        <v>3589</v>
      </c>
      <c r="AX25" s="17">
        <f t="shared" si="104"/>
        <v>9151950</v>
      </c>
      <c r="AY25" s="52" t="str">
        <f t="shared" si="105"/>
        <v>OK</v>
      </c>
      <c r="AZ25" s="18">
        <v>3500</v>
      </c>
      <c r="BA25" s="17">
        <f t="shared" si="106"/>
        <v>8925000</v>
      </c>
      <c r="BB25" s="52" t="str">
        <f t="shared" si="107"/>
        <v>OK</v>
      </c>
      <c r="BC25" s="18">
        <v>3568</v>
      </c>
      <c r="BD25" s="17">
        <f t="shared" si="108"/>
        <v>9098400</v>
      </c>
      <c r="BE25" s="52" t="str">
        <f t="shared" si="109"/>
        <v>OK</v>
      </c>
      <c r="BF25" s="18">
        <v>3572</v>
      </c>
      <c r="BG25" s="17">
        <f t="shared" si="110"/>
        <v>9108600</v>
      </c>
      <c r="BH25" s="52" t="str">
        <f t="shared" si="111"/>
        <v>OK</v>
      </c>
      <c r="BI25" s="18">
        <v>3557</v>
      </c>
      <c r="BJ25" s="17">
        <f t="shared" si="112"/>
        <v>9070350</v>
      </c>
      <c r="BK25" s="52" t="str">
        <f t="shared" si="113"/>
        <v>OK</v>
      </c>
      <c r="BL25" s="18">
        <v>3567</v>
      </c>
      <c r="BM25" s="17">
        <f t="shared" si="114"/>
        <v>9095850</v>
      </c>
      <c r="BN25" s="52" t="str">
        <f t="shared" si="115"/>
        <v>OK</v>
      </c>
      <c r="BO25" s="18">
        <v>3556</v>
      </c>
      <c r="BP25" s="17">
        <f t="shared" si="116"/>
        <v>9067800</v>
      </c>
      <c r="BQ25" s="52" t="str">
        <f t="shared" si="117"/>
        <v>OK</v>
      </c>
      <c r="BR25" s="18">
        <v>3557</v>
      </c>
      <c r="BS25" s="17">
        <f t="shared" si="118"/>
        <v>9070350</v>
      </c>
      <c r="BT25" s="52" t="str">
        <f t="shared" si="119"/>
        <v>OK</v>
      </c>
      <c r="BU25" s="18">
        <v>3500</v>
      </c>
      <c r="BV25" s="17">
        <f t="shared" si="120"/>
        <v>8925000</v>
      </c>
      <c r="BW25" s="52" t="str">
        <f t="shared" si="121"/>
        <v>OK</v>
      </c>
      <c r="BX25" s="18">
        <v>3564</v>
      </c>
      <c r="BY25" s="17">
        <f t="shared" si="122"/>
        <v>9088200</v>
      </c>
      <c r="BZ25" s="52" t="str">
        <f t="shared" si="123"/>
        <v>OK</v>
      </c>
      <c r="CA25" s="18">
        <v>3589</v>
      </c>
      <c r="CB25" s="17">
        <f t="shared" si="124"/>
        <v>9151950</v>
      </c>
      <c r="CC25" s="52" t="str">
        <f t="shared" si="125"/>
        <v>OK</v>
      </c>
      <c r="CD25" s="18">
        <v>3550</v>
      </c>
      <c r="CE25" s="17">
        <f t="shared" si="126"/>
        <v>9052500</v>
      </c>
      <c r="CF25" s="52" t="str">
        <f t="shared" si="127"/>
        <v>OK</v>
      </c>
      <c r="CG25" s="18">
        <v>3564</v>
      </c>
      <c r="CH25" s="17">
        <f t="shared" si="128"/>
        <v>9088200</v>
      </c>
      <c r="CI25" s="52" t="str">
        <f t="shared" si="129"/>
        <v>OK</v>
      </c>
      <c r="CJ25" s="18">
        <v>3517.22</v>
      </c>
      <c r="CK25" s="17">
        <f t="shared" si="130"/>
        <v>8968911</v>
      </c>
      <c r="CL25" s="52" t="str">
        <f t="shared" si="131"/>
        <v>OK</v>
      </c>
      <c r="CM25" s="18">
        <v>3550</v>
      </c>
      <c r="CN25" s="17">
        <f t="shared" si="132"/>
        <v>9052500</v>
      </c>
      <c r="CO25" s="52" t="str">
        <f t="shared" si="133"/>
        <v>OK</v>
      </c>
      <c r="CP25" s="18">
        <v>3589</v>
      </c>
      <c r="CQ25" s="17">
        <f t="shared" si="134"/>
        <v>9151950</v>
      </c>
      <c r="CR25" s="52" t="str">
        <f t="shared" si="135"/>
        <v>OK</v>
      </c>
      <c r="CS25" s="18">
        <v>3558</v>
      </c>
      <c r="CT25" s="17">
        <f t="shared" si="136"/>
        <v>9072900</v>
      </c>
      <c r="CU25" s="52" t="str">
        <f t="shared" si="137"/>
        <v>OK</v>
      </c>
      <c r="CV25" s="18">
        <v>3585</v>
      </c>
      <c r="CW25" s="17">
        <f t="shared" si="138"/>
        <v>9141750</v>
      </c>
      <c r="CX25" s="52" t="str">
        <f t="shared" si="139"/>
        <v>OK</v>
      </c>
      <c r="CY25" s="18">
        <v>3589</v>
      </c>
      <c r="CZ25" s="17">
        <f t="shared" si="140"/>
        <v>9151950</v>
      </c>
      <c r="DA25" s="52" t="str">
        <f t="shared" si="141"/>
        <v>OK</v>
      </c>
      <c r="DB25" s="18">
        <v>3567</v>
      </c>
      <c r="DC25" s="17">
        <f t="shared" si="142"/>
        <v>9095850</v>
      </c>
      <c r="DD25" s="52" t="str">
        <f t="shared" si="143"/>
        <v>OK</v>
      </c>
      <c r="DE25" s="18">
        <v>3557</v>
      </c>
      <c r="DF25" s="17">
        <f t="shared" si="144"/>
        <v>9070350</v>
      </c>
      <c r="DG25" s="52" t="str">
        <f t="shared" si="145"/>
        <v>OK</v>
      </c>
      <c r="DH25" s="18">
        <v>3561</v>
      </c>
      <c r="DI25" s="17">
        <f t="shared" si="146"/>
        <v>9080550</v>
      </c>
      <c r="DJ25" s="52" t="str">
        <f t="shared" si="147"/>
        <v>OK</v>
      </c>
      <c r="DK25" s="18">
        <v>3563</v>
      </c>
      <c r="DL25" s="17">
        <f t="shared" si="148"/>
        <v>9085650</v>
      </c>
      <c r="DM25" s="52" t="str">
        <f t="shared" si="149"/>
        <v>OK</v>
      </c>
    </row>
    <row r="26" spans="1:117" ht="15" x14ac:dyDescent="0.25">
      <c r="A26" s="15"/>
      <c r="B26" s="196" t="s">
        <v>344</v>
      </c>
      <c r="C26" s="15"/>
      <c r="D26" s="232"/>
      <c r="E26" s="18"/>
      <c r="F26" s="23">
        <f>SUM(F18:F25)</f>
        <v>27679811</v>
      </c>
      <c r="G26" s="18"/>
      <c r="H26" s="23">
        <f>SUM(H18:H25)</f>
        <v>27542029</v>
      </c>
      <c r="I26" s="52"/>
      <c r="J26" s="18"/>
      <c r="K26" s="23">
        <f>SUM(K18:K25)</f>
        <v>27679811</v>
      </c>
      <c r="L26" s="52"/>
      <c r="M26" s="18"/>
      <c r="N26" s="23">
        <f>SUM(N18:N25)</f>
        <v>27516581</v>
      </c>
      <c r="O26" s="52"/>
      <c r="P26" s="18"/>
      <c r="Q26" s="23">
        <f>SUM(Q18:Q25)</f>
        <v>27443302</v>
      </c>
      <c r="R26" s="52"/>
      <c r="S26" s="18"/>
      <c r="T26" s="23">
        <f>SUM(T18:T25)</f>
        <v>27586445</v>
      </c>
      <c r="U26" s="52"/>
      <c r="V26" s="18"/>
      <c r="W26" s="23">
        <f>SUM(W18:W25)</f>
        <v>27388330</v>
      </c>
      <c r="X26" s="52"/>
      <c r="Y26" s="18"/>
      <c r="Z26" s="23">
        <f>SUM(Z18:Z25)</f>
        <v>27338434</v>
      </c>
      <c r="AA26" s="52"/>
      <c r="AB26" s="18"/>
      <c r="AC26" s="23">
        <f>SUM(AC18:AC25)</f>
        <v>27457680</v>
      </c>
      <c r="AD26" s="52"/>
      <c r="AE26" s="18"/>
      <c r="AF26" s="23">
        <f>SUM(AF18:AF25)</f>
        <v>27531324</v>
      </c>
      <c r="AG26" s="52"/>
      <c r="AH26" s="18"/>
      <c r="AI26" s="23">
        <f>SUM(AI18:AI25)</f>
        <v>27591820</v>
      </c>
      <c r="AJ26" s="52"/>
      <c r="AK26" s="18"/>
      <c r="AL26" s="23">
        <f>SUM(AL18:AL25)</f>
        <v>27443343</v>
      </c>
      <c r="AM26" s="52"/>
      <c r="AN26" s="18"/>
      <c r="AO26" s="23">
        <f>SUM(AO18:AO25)</f>
        <v>27679811</v>
      </c>
      <c r="AP26" s="52"/>
      <c r="AQ26" s="18"/>
      <c r="AR26" s="23">
        <f>SUM(AR18:AR25)</f>
        <v>27472023</v>
      </c>
      <c r="AS26" s="52"/>
      <c r="AT26" s="18"/>
      <c r="AU26" s="23">
        <f>SUM(AU18:AU25)</f>
        <v>27478236</v>
      </c>
      <c r="AV26" s="52"/>
      <c r="AW26" s="18"/>
      <c r="AX26" s="23">
        <f>SUM(AX18:AX25)</f>
        <v>27679811</v>
      </c>
      <c r="AY26" s="52"/>
      <c r="AZ26" s="18"/>
      <c r="BA26" s="23">
        <f>SUM(BA18:BA25)</f>
        <v>27445196</v>
      </c>
      <c r="BB26" s="52"/>
      <c r="BC26" s="18"/>
      <c r="BD26" s="23">
        <f>SUM(BD18:BD25)</f>
        <v>27516953</v>
      </c>
      <c r="BE26" s="52"/>
      <c r="BF26" s="18"/>
      <c r="BG26" s="23">
        <f>SUM(BG18:BG25)</f>
        <v>27549439</v>
      </c>
      <c r="BH26" s="52"/>
      <c r="BI26" s="18"/>
      <c r="BJ26" s="23">
        <f>SUM(BJ18:BJ25)</f>
        <v>27432348</v>
      </c>
      <c r="BK26" s="52"/>
      <c r="BL26" s="18"/>
      <c r="BM26" s="23">
        <f>SUM(BM18:BM25)</f>
        <v>27512619</v>
      </c>
      <c r="BN26" s="52"/>
      <c r="BO26" s="18"/>
      <c r="BP26" s="23">
        <f>SUM(BP18:BP25)</f>
        <v>27423115</v>
      </c>
      <c r="BQ26" s="52"/>
      <c r="BR26" s="18"/>
      <c r="BS26" s="23">
        <f>SUM(BS18:BS25)</f>
        <v>27431389</v>
      </c>
      <c r="BT26" s="52"/>
      <c r="BU26" s="18"/>
      <c r="BV26" s="23">
        <f>SUM(BV18:BV25)</f>
        <v>27452861</v>
      </c>
      <c r="BW26" s="52"/>
      <c r="BX26" s="18"/>
      <c r="BY26" s="23">
        <f>SUM(BY18:BY25)</f>
        <v>27486393</v>
      </c>
      <c r="BZ26" s="52"/>
      <c r="CA26" s="18" t="s">
        <v>514</v>
      </c>
      <c r="CB26" s="23">
        <f>SUM(CB18:CB25)</f>
        <v>27679811</v>
      </c>
      <c r="CC26" s="52"/>
      <c r="CD26" s="18"/>
      <c r="CE26" s="23">
        <f>SUM(CE18:CE25)</f>
        <v>27570106</v>
      </c>
      <c r="CF26" s="52"/>
      <c r="CG26" s="18"/>
      <c r="CH26" s="23">
        <f>SUM(CH18:CH25)</f>
        <v>27488176</v>
      </c>
      <c r="CI26" s="52"/>
      <c r="CJ26" s="18"/>
      <c r="CK26" s="23">
        <f>SUM(CK18:CK25)</f>
        <v>27189501</v>
      </c>
      <c r="CL26" s="52"/>
      <c r="CM26" s="18"/>
      <c r="CN26" s="23">
        <f>SUM(CN18:CN25)</f>
        <v>27511510</v>
      </c>
      <c r="CO26" s="52"/>
      <c r="CP26" s="18"/>
      <c r="CQ26" s="23">
        <f>SUM(CQ18:CQ25)</f>
        <v>27679811</v>
      </c>
      <c r="CR26" s="52"/>
      <c r="CS26" s="18"/>
      <c r="CT26" s="23">
        <f>SUM(CT18:CT25)</f>
        <v>27441452</v>
      </c>
      <c r="CU26" s="52"/>
      <c r="CV26" s="18"/>
      <c r="CW26" s="23">
        <f>SUM(CW18:CW25)</f>
        <v>27649218</v>
      </c>
      <c r="CX26" s="52"/>
      <c r="CY26" s="18"/>
      <c r="CZ26" s="23">
        <f>SUM(CZ18:CZ25)</f>
        <v>27679811</v>
      </c>
      <c r="DA26" s="52"/>
      <c r="DB26" s="18"/>
      <c r="DC26" s="23">
        <f>SUM(DC18:DC25)</f>
        <v>27512619</v>
      </c>
      <c r="DD26" s="52"/>
      <c r="DE26" s="18"/>
      <c r="DF26" s="23">
        <f>SUM(DF18:DF25)</f>
        <v>27435178</v>
      </c>
      <c r="DG26" s="52"/>
      <c r="DH26" s="18"/>
      <c r="DI26" s="23">
        <f>SUM(DI18:DI25)</f>
        <v>27466169</v>
      </c>
      <c r="DJ26" s="52"/>
      <c r="DK26" s="18"/>
      <c r="DL26" s="23">
        <f>SUM(DL18:DL25)</f>
        <v>27481384</v>
      </c>
      <c r="DM26" s="52"/>
    </row>
    <row r="27" spans="1:117" x14ac:dyDescent="0.25">
      <c r="A27" s="187">
        <v>3</v>
      </c>
      <c r="B27" s="3" t="s">
        <v>346</v>
      </c>
      <c r="C27" s="187"/>
      <c r="D27" s="233"/>
      <c r="E27" s="187"/>
      <c r="F27" s="187"/>
      <c r="G27" s="187"/>
      <c r="H27" s="187"/>
      <c r="I27" s="15"/>
      <c r="J27" s="191"/>
      <c r="K27" s="191"/>
      <c r="L27" s="15"/>
      <c r="M27" s="191"/>
      <c r="N27" s="191"/>
      <c r="O27" s="15"/>
      <c r="P27" s="191"/>
      <c r="Q27" s="191"/>
      <c r="R27" s="15"/>
      <c r="S27" s="191"/>
      <c r="T27" s="191"/>
      <c r="U27" s="15"/>
      <c r="V27" s="191"/>
      <c r="W27" s="191"/>
      <c r="X27" s="15"/>
      <c r="Y27" s="191"/>
      <c r="Z27" s="191"/>
      <c r="AA27" s="15"/>
      <c r="AB27" s="191"/>
      <c r="AC27" s="191"/>
      <c r="AD27" s="15"/>
      <c r="AE27" s="191"/>
      <c r="AF27" s="191"/>
      <c r="AG27" s="15"/>
      <c r="AH27" s="191"/>
      <c r="AI27" s="191"/>
      <c r="AJ27" s="15"/>
      <c r="AK27" s="191"/>
      <c r="AL27" s="191"/>
      <c r="AM27" s="15"/>
      <c r="AN27" s="191"/>
      <c r="AO27" s="191"/>
      <c r="AP27" s="15"/>
      <c r="AQ27" s="191"/>
      <c r="AR27" s="191"/>
      <c r="AS27" s="15"/>
      <c r="AT27" s="191"/>
      <c r="AU27" s="191"/>
      <c r="AV27" s="15"/>
      <c r="AW27" s="191"/>
      <c r="AX27" s="191"/>
      <c r="AY27" s="15"/>
      <c r="AZ27" s="191"/>
      <c r="BA27" s="191"/>
      <c r="BB27" s="15"/>
      <c r="BC27" s="191"/>
      <c r="BD27" s="191"/>
      <c r="BE27" s="15"/>
      <c r="BF27" s="191"/>
      <c r="BG27" s="191"/>
      <c r="BH27" s="15"/>
      <c r="BI27" s="191"/>
      <c r="BJ27" s="191"/>
      <c r="BK27" s="15"/>
      <c r="BL27" s="191"/>
      <c r="BM27" s="191"/>
      <c r="BN27" s="15"/>
      <c r="BO27" s="191"/>
      <c r="BP27" s="191"/>
      <c r="BQ27" s="15"/>
      <c r="BR27" s="191"/>
      <c r="BS27" s="191"/>
      <c r="BT27" s="15"/>
      <c r="BU27" s="191"/>
      <c r="BV27" s="191"/>
      <c r="BW27" s="15"/>
      <c r="BX27" s="191"/>
      <c r="BY27" s="191"/>
      <c r="BZ27" s="15"/>
      <c r="CA27" s="191" t="s">
        <v>514</v>
      </c>
      <c r="CB27" s="191"/>
      <c r="CC27" s="15"/>
      <c r="CD27" s="191"/>
      <c r="CE27" s="191"/>
      <c r="CF27" s="15"/>
      <c r="CG27" s="191"/>
      <c r="CH27" s="191"/>
      <c r="CI27" s="15"/>
      <c r="CJ27" s="235"/>
      <c r="CK27" s="235"/>
      <c r="CL27" s="15"/>
      <c r="CM27" s="235"/>
      <c r="CN27" s="235"/>
      <c r="CO27" s="15"/>
      <c r="CP27" s="235"/>
      <c r="CQ27" s="235"/>
      <c r="CR27" s="15"/>
      <c r="CS27" s="235"/>
      <c r="CT27" s="235"/>
      <c r="CU27" s="15"/>
      <c r="CV27" s="235"/>
      <c r="CW27" s="235"/>
      <c r="CX27" s="15"/>
      <c r="CY27" s="235"/>
      <c r="CZ27" s="235"/>
      <c r="DA27" s="15"/>
      <c r="DB27" s="191"/>
      <c r="DC27" s="191"/>
      <c r="DD27" s="15"/>
      <c r="DE27" s="191"/>
      <c r="DF27" s="191"/>
      <c r="DG27" s="15"/>
      <c r="DH27" s="235"/>
      <c r="DI27" s="235"/>
      <c r="DJ27" s="15"/>
      <c r="DK27" s="235"/>
      <c r="DL27" s="235"/>
      <c r="DM27" s="15"/>
    </row>
    <row r="28" spans="1:117" ht="15" x14ac:dyDescent="0.25">
      <c r="A28" s="15">
        <v>3.1</v>
      </c>
      <c r="B28" s="16" t="s">
        <v>347</v>
      </c>
      <c r="C28" s="15" t="s">
        <v>4</v>
      </c>
      <c r="D28" s="232">
        <v>3</v>
      </c>
      <c r="E28" s="18">
        <v>310603</v>
      </c>
      <c r="F28" s="17">
        <f>ROUND(D28*E28,0)</f>
        <v>931809</v>
      </c>
      <c r="G28" s="18">
        <v>309050</v>
      </c>
      <c r="H28" s="17">
        <f t="shared" si="0"/>
        <v>927150</v>
      </c>
      <c r="I28" s="52" t="str">
        <f t="shared" si="28"/>
        <v>OK</v>
      </c>
      <c r="J28" s="18">
        <v>310603</v>
      </c>
      <c r="K28" s="17">
        <f t="shared" ref="K28:K35" si="150">ROUND($D28*J28,0)</f>
        <v>931809</v>
      </c>
      <c r="L28" s="52" t="str">
        <f t="shared" ref="L28:L35" si="151">+IF(J28&lt;=$E28,"OK","NO OK")</f>
        <v>OK</v>
      </c>
      <c r="M28" s="18">
        <v>308764</v>
      </c>
      <c r="N28" s="17">
        <f t="shared" ref="N28:N35" si="152">ROUND($D28*M28,0)</f>
        <v>926292</v>
      </c>
      <c r="O28" s="52" t="str">
        <f t="shared" ref="O28:O35" si="153">+IF(M28&lt;=$E28,"OK","NO OK")</f>
        <v>OK</v>
      </c>
      <c r="P28" s="18">
        <v>307963</v>
      </c>
      <c r="Q28" s="17">
        <f t="shared" ref="Q28:Q35" si="154">ROUND($D28*P28,0)</f>
        <v>923889</v>
      </c>
      <c r="R28" s="52" t="str">
        <f t="shared" ref="R28:R35" si="155">+IF(P28&lt;=$E28,"OK","NO OK")</f>
        <v>OK</v>
      </c>
      <c r="S28" s="18">
        <v>309550</v>
      </c>
      <c r="T28" s="17">
        <f t="shared" ref="T28:T35" si="156">ROUND($D28*S28,0)</f>
        <v>928650</v>
      </c>
      <c r="U28" s="52" t="str">
        <f t="shared" ref="U28:U35" si="157">+IF(S28&lt;=$E28,"OK","NO OK")</f>
        <v>OK</v>
      </c>
      <c r="V28" s="18">
        <v>307342</v>
      </c>
      <c r="W28" s="17">
        <f t="shared" ref="W28:W35" si="158">ROUND($D28*V28,0)</f>
        <v>922026</v>
      </c>
      <c r="X28" s="52" t="str">
        <f t="shared" ref="X28:X35" si="159">+IF(V28&lt;=$E28,"OK","NO OK")</f>
        <v>OK</v>
      </c>
      <c r="Y28" s="18">
        <v>310000</v>
      </c>
      <c r="Z28" s="17">
        <f t="shared" ref="Z28:Z35" si="160">ROUND($D28*Y28,0)</f>
        <v>930000</v>
      </c>
      <c r="AA28" s="52" t="str">
        <f t="shared" ref="AA28:AA35" si="161">+IF(Y28&lt;=$E28,"OK","NO OK")</f>
        <v>OK</v>
      </c>
      <c r="AB28" s="18">
        <v>308118</v>
      </c>
      <c r="AC28" s="17">
        <f t="shared" ref="AC28:AC35" si="162">ROUND($D28*AB28,0)</f>
        <v>924354</v>
      </c>
      <c r="AD28" s="52" t="str">
        <f t="shared" ref="AD28:AD35" si="163">+IF(AB28&lt;=$E28,"OK","NO OK")</f>
        <v>OK</v>
      </c>
      <c r="AE28" s="18">
        <v>308926</v>
      </c>
      <c r="AF28" s="17">
        <f t="shared" ref="AF28:AF35" si="164">ROUND($D28*AE28,0)</f>
        <v>926778</v>
      </c>
      <c r="AG28" s="52" t="str">
        <f t="shared" ref="AG28:AG35" si="165">+IF(AE28&lt;=$E28,"OK","NO OK")</f>
        <v>OK</v>
      </c>
      <c r="AH28" s="18">
        <v>309520</v>
      </c>
      <c r="AI28" s="17">
        <f t="shared" ref="AI28:AI35" si="166">ROUND($D28*AH28,0)</f>
        <v>928560</v>
      </c>
      <c r="AJ28" s="52" t="str">
        <f t="shared" ref="AJ28:AJ35" si="167">+IF(AH28&lt;=$E28,"OK","NO OK")</f>
        <v>OK</v>
      </c>
      <c r="AK28" s="18">
        <v>307963</v>
      </c>
      <c r="AL28" s="17">
        <f t="shared" ref="AL28:AL35" si="168">ROUND($D28*AK28,0)</f>
        <v>923889</v>
      </c>
      <c r="AM28" s="52" t="str">
        <f t="shared" ref="AM28:AM35" si="169">+IF(AK28&lt;=$E28,"OK","NO OK")</f>
        <v>OK</v>
      </c>
      <c r="AN28" s="18">
        <v>310603</v>
      </c>
      <c r="AO28" s="17">
        <f t="shared" ref="AO28:AO35" si="170">ROUND($D28*AN28,0)</f>
        <v>931809</v>
      </c>
      <c r="AP28" s="52" t="str">
        <f t="shared" ref="AP28:AP35" si="171">+IF(AN28&lt;=$E28,"OK","NO OK")</f>
        <v>OK</v>
      </c>
      <c r="AQ28" s="18">
        <v>308273</v>
      </c>
      <c r="AR28" s="17">
        <f t="shared" ref="AR28:AR35" si="172">ROUND($D28*AQ28,0)</f>
        <v>924819</v>
      </c>
      <c r="AS28" s="52" t="str">
        <f t="shared" ref="AS28:AS35" si="173">+IF(AQ28&lt;=$E28,"OK","NO OK")</f>
        <v>OK</v>
      </c>
      <c r="AT28" s="18">
        <v>308336</v>
      </c>
      <c r="AU28" s="17">
        <f t="shared" ref="AU28:AU35" si="174">ROUND($D28*AT28,0)</f>
        <v>925008</v>
      </c>
      <c r="AV28" s="52" t="str">
        <f t="shared" ref="AV28:AV35" si="175">+IF(AT28&lt;=$E28,"OK","NO OK")</f>
        <v>OK</v>
      </c>
      <c r="AW28" s="18">
        <v>310603</v>
      </c>
      <c r="AX28" s="17">
        <f t="shared" ref="AX28:AX35" si="176">ROUND($D28*AW28,0)</f>
        <v>931809</v>
      </c>
      <c r="AY28" s="52" t="str">
        <f t="shared" ref="AY28:AY35" si="177">+IF(AW28&lt;=$E28,"OK","NO OK")</f>
        <v>OK</v>
      </c>
      <c r="AZ28" s="18">
        <v>310603</v>
      </c>
      <c r="BA28" s="17">
        <f t="shared" ref="BA28:BA35" si="178">ROUND($D28*AZ28,0)</f>
        <v>931809</v>
      </c>
      <c r="BB28" s="52" t="str">
        <f t="shared" ref="BB28:BB35" si="179">+IF(AZ28&lt;=$E28,"OK","NO OK")</f>
        <v>OK</v>
      </c>
      <c r="BC28" s="18">
        <v>308770</v>
      </c>
      <c r="BD28" s="17">
        <f t="shared" ref="BD28:BD35" si="180">ROUND($D28*BC28,0)</f>
        <v>926310</v>
      </c>
      <c r="BE28" s="52" t="str">
        <f t="shared" ref="BE28:BE35" si="181">+IF(BC28&lt;=$E28,"OK","NO OK")</f>
        <v>OK</v>
      </c>
      <c r="BF28" s="18">
        <v>309143</v>
      </c>
      <c r="BG28" s="17">
        <f t="shared" ref="BG28:BG35" si="182">ROUND($D28*BF28,0)</f>
        <v>927429</v>
      </c>
      <c r="BH28" s="52" t="str">
        <f t="shared" ref="BH28:BH35" si="183">+IF(BF28&lt;=$E28,"OK","NO OK")</f>
        <v>OK</v>
      </c>
      <c r="BI28" s="18">
        <v>307823</v>
      </c>
      <c r="BJ28" s="17">
        <f t="shared" ref="BJ28:BJ35" si="184">ROUND($D28*BI28,0)</f>
        <v>923469</v>
      </c>
      <c r="BK28" s="52" t="str">
        <f t="shared" ref="BK28:BK35" si="185">+IF(BI28&lt;=$E28,"OK","NO OK")</f>
        <v>OK</v>
      </c>
      <c r="BL28" s="18">
        <v>308739</v>
      </c>
      <c r="BM28" s="17">
        <f t="shared" ref="BM28:BM35" si="186">ROUND($D28*BL28,0)</f>
        <v>926217</v>
      </c>
      <c r="BN28" s="52" t="str">
        <f t="shared" ref="BN28:BN35" si="187">+IF(BL28&lt;=$E28,"OK","NO OK")</f>
        <v>OK</v>
      </c>
      <c r="BO28" s="18">
        <v>307711</v>
      </c>
      <c r="BP28" s="17">
        <f t="shared" ref="BP28:BP35" si="188">ROUND($D28*BO28,0)</f>
        <v>923133</v>
      </c>
      <c r="BQ28" s="52" t="str">
        <f t="shared" ref="BQ28:BQ35" si="189">+IF(BO28&lt;=$E28,"OK","NO OK")</f>
        <v>OK</v>
      </c>
      <c r="BR28" s="18">
        <v>307808</v>
      </c>
      <c r="BS28" s="17">
        <f t="shared" ref="BS28:BS35" si="190">ROUND($D28*BR28,0)</f>
        <v>923424</v>
      </c>
      <c r="BT28" s="52" t="str">
        <f t="shared" ref="BT28:BT35" si="191">+IF(BR28&lt;=$E28,"OK","NO OK")</f>
        <v>OK</v>
      </c>
      <c r="BU28" s="18">
        <v>310603</v>
      </c>
      <c r="BV28" s="17">
        <f t="shared" ref="BV28:BV35" si="192">ROUND($D28*BU28,0)</f>
        <v>931809</v>
      </c>
      <c r="BW28" s="52" t="str">
        <f t="shared" ref="BW28:BW35" si="193">+IF(BU28&lt;=$E28,"OK","NO OK")</f>
        <v>OK</v>
      </c>
      <c r="BX28" s="18">
        <v>308429</v>
      </c>
      <c r="BY28" s="17">
        <f t="shared" ref="BY28:BY35" si="194">ROUND($D28*BX28,0)</f>
        <v>925287</v>
      </c>
      <c r="BZ28" s="52" t="str">
        <f t="shared" ref="BZ28:BZ35" si="195">+IF(BX28&lt;=$E28,"OK","NO OK")</f>
        <v>OK</v>
      </c>
      <c r="CA28" s="18">
        <v>310603</v>
      </c>
      <c r="CB28" s="17">
        <f t="shared" ref="CB28:CB35" si="196">ROUND($D28*CA28,0)</f>
        <v>931809</v>
      </c>
      <c r="CC28" s="52" t="str">
        <f t="shared" ref="CC28:CC35" si="197">+IF(CA28&lt;=$E28,"OK","NO OK")</f>
        <v>OK</v>
      </c>
      <c r="CD28" s="18">
        <v>310603</v>
      </c>
      <c r="CE28" s="17">
        <f t="shared" ref="CE28:CE35" si="198">ROUND($D28*CD28,0)</f>
        <v>931809</v>
      </c>
      <c r="CF28" s="52" t="str">
        <f t="shared" ref="CF28:CF35" si="199">+IF(CD28&lt;=$E28,"OK","NO OK")</f>
        <v>OK</v>
      </c>
      <c r="CG28" s="18">
        <v>308460</v>
      </c>
      <c r="CH28" s="17">
        <f t="shared" ref="CH28:CH35" si="200">ROUND($D28*CG28,0)</f>
        <v>925380</v>
      </c>
      <c r="CI28" s="52" t="str">
        <f t="shared" ref="CI28:CI35" si="201">+IF(CG28&lt;=$E28,"OK","NO OK")</f>
        <v>OK</v>
      </c>
      <c r="CJ28" s="18">
        <v>310603</v>
      </c>
      <c r="CK28" s="17">
        <f t="shared" ref="CK28:CK35" si="202">ROUND($D28*CJ28,0)</f>
        <v>931809</v>
      </c>
      <c r="CL28" s="52" t="str">
        <f t="shared" ref="CL28:CL35" si="203">+IF(CJ28&lt;=$E28,"OK","NO OK")</f>
        <v>OK</v>
      </c>
      <c r="CM28" s="18">
        <v>309556</v>
      </c>
      <c r="CN28" s="17">
        <f t="shared" ref="CN28:CN35" si="204">ROUND($D28*CM28,0)</f>
        <v>928668</v>
      </c>
      <c r="CO28" s="52" t="str">
        <f t="shared" ref="CO28:CO35" si="205">+IF(CM28&lt;=$E28,"OK","NO OK")</f>
        <v>OK</v>
      </c>
      <c r="CP28" s="18">
        <v>310603</v>
      </c>
      <c r="CQ28" s="17">
        <f t="shared" ref="CQ28:CQ35" si="206">ROUND($D28*CP28,0)</f>
        <v>931809</v>
      </c>
      <c r="CR28" s="52" t="str">
        <f t="shared" ref="CR28:CR35" si="207">+IF(CP28&lt;=$E28,"OK","NO OK")</f>
        <v>OK</v>
      </c>
      <c r="CS28" s="18">
        <v>307932</v>
      </c>
      <c r="CT28" s="17">
        <f t="shared" ref="CT28:CT35" si="208">ROUND($D28*CS28,0)</f>
        <v>923796</v>
      </c>
      <c r="CU28" s="52" t="str">
        <f t="shared" ref="CU28:CU35" si="209">+IF(CS28&lt;=$E28,"OK","NO OK")</f>
        <v>OK</v>
      </c>
      <c r="CV28" s="18">
        <v>310261</v>
      </c>
      <c r="CW28" s="17">
        <f t="shared" ref="CW28:CW35" si="210">ROUND($D28*CV28,0)</f>
        <v>930783</v>
      </c>
      <c r="CX28" s="52" t="str">
        <f t="shared" ref="CX28:CX35" si="211">+IF(CV28&lt;=$E28,"OK","NO OK")</f>
        <v>OK</v>
      </c>
      <c r="CY28" s="18">
        <v>310603</v>
      </c>
      <c r="CZ28" s="17">
        <f t="shared" ref="CZ28:CZ35" si="212">ROUND($D28*CY28,0)</f>
        <v>931809</v>
      </c>
      <c r="DA28" s="52" t="str">
        <f t="shared" ref="DA28:DA35" si="213">+IF(CY28&lt;=$E28,"OK","NO OK")</f>
        <v>OK</v>
      </c>
      <c r="DB28" s="18">
        <v>308739</v>
      </c>
      <c r="DC28" s="17">
        <f t="shared" ref="DC28:DC35" si="214">ROUND($D28*DB28,0)</f>
        <v>926217</v>
      </c>
      <c r="DD28" s="52" t="str">
        <f t="shared" ref="DD28:DD35" si="215">+IF(DB28&lt;=$E28,"OK","NO OK")</f>
        <v>OK</v>
      </c>
      <c r="DE28" s="18">
        <v>307870</v>
      </c>
      <c r="DF28" s="17">
        <f t="shared" ref="DF28:DF35" si="216">ROUND($D28*DE28,0)</f>
        <v>923610</v>
      </c>
      <c r="DG28" s="52" t="str">
        <f t="shared" ref="DG28:DG35" si="217">+IF(DE28&lt;=$E28,"OK","NO OK")</f>
        <v>OK</v>
      </c>
      <c r="DH28" s="18">
        <v>308219</v>
      </c>
      <c r="DI28" s="17">
        <f t="shared" ref="DI28:DI35" si="218">ROUND($D28*DH28,0)</f>
        <v>924657</v>
      </c>
      <c r="DJ28" s="52" t="str">
        <f t="shared" ref="DJ28:DJ35" si="219">+IF(DH28&lt;=$E28,"OK","NO OK")</f>
        <v>OK</v>
      </c>
      <c r="DK28" s="18">
        <v>308388</v>
      </c>
      <c r="DL28" s="17">
        <f t="shared" ref="DL28:DL35" si="220">ROUND($D28*DK28,0)</f>
        <v>925164</v>
      </c>
      <c r="DM28" s="52" t="str">
        <f t="shared" ref="DM28:DM35" si="221">+IF(DK28&lt;=$E28,"OK","NO OK")</f>
        <v>OK</v>
      </c>
    </row>
    <row r="29" spans="1:117" ht="15" x14ac:dyDescent="0.25">
      <c r="A29" s="15">
        <v>3.2</v>
      </c>
      <c r="B29" s="16" t="s">
        <v>348</v>
      </c>
      <c r="C29" s="15" t="s">
        <v>4</v>
      </c>
      <c r="D29" s="232">
        <v>1</v>
      </c>
      <c r="E29" s="18">
        <v>2151092</v>
      </c>
      <c r="F29" s="17">
        <f t="shared" ref="F29:F35" si="222">ROUND(D29*E29,0)</f>
        <v>2151092</v>
      </c>
      <c r="G29" s="18">
        <v>2140340</v>
      </c>
      <c r="H29" s="17">
        <f t="shared" si="0"/>
        <v>2140340</v>
      </c>
      <c r="I29" s="52" t="str">
        <f t="shared" si="28"/>
        <v>OK</v>
      </c>
      <c r="J29" s="18">
        <v>2151092</v>
      </c>
      <c r="K29" s="17">
        <f t="shared" si="150"/>
        <v>2151092</v>
      </c>
      <c r="L29" s="52" t="str">
        <f t="shared" si="151"/>
        <v>OK</v>
      </c>
      <c r="M29" s="18">
        <v>2138358</v>
      </c>
      <c r="N29" s="17">
        <f t="shared" si="152"/>
        <v>2138358</v>
      </c>
      <c r="O29" s="52" t="str">
        <f t="shared" si="153"/>
        <v>OK</v>
      </c>
      <c r="P29" s="18">
        <v>2132808</v>
      </c>
      <c r="Q29" s="17">
        <f t="shared" si="154"/>
        <v>2132808</v>
      </c>
      <c r="R29" s="52" t="str">
        <f t="shared" si="155"/>
        <v>OK</v>
      </c>
      <c r="S29" s="18">
        <v>2143800</v>
      </c>
      <c r="T29" s="17">
        <f t="shared" si="156"/>
        <v>2143800</v>
      </c>
      <c r="U29" s="52" t="str">
        <f t="shared" si="157"/>
        <v>OK</v>
      </c>
      <c r="V29" s="18">
        <v>2128506</v>
      </c>
      <c r="W29" s="17">
        <f t="shared" si="158"/>
        <v>2128506</v>
      </c>
      <c r="X29" s="52" t="str">
        <f t="shared" si="159"/>
        <v>OK</v>
      </c>
      <c r="Y29" s="18">
        <v>2100000</v>
      </c>
      <c r="Z29" s="17">
        <f t="shared" si="160"/>
        <v>2100000</v>
      </c>
      <c r="AA29" s="52" t="str">
        <f t="shared" si="161"/>
        <v>OK</v>
      </c>
      <c r="AB29" s="18">
        <v>2133883</v>
      </c>
      <c r="AC29" s="17">
        <f t="shared" si="162"/>
        <v>2133883</v>
      </c>
      <c r="AD29" s="52" t="str">
        <f t="shared" si="163"/>
        <v>OK</v>
      </c>
      <c r="AE29" s="18">
        <v>2139476</v>
      </c>
      <c r="AF29" s="17">
        <f t="shared" si="164"/>
        <v>2139476</v>
      </c>
      <c r="AG29" s="52" t="str">
        <f t="shared" si="165"/>
        <v>OK</v>
      </c>
      <c r="AH29" s="18">
        <v>2143560</v>
      </c>
      <c r="AI29" s="17">
        <f t="shared" si="166"/>
        <v>2143560</v>
      </c>
      <c r="AJ29" s="52" t="str">
        <f t="shared" si="167"/>
        <v>OK</v>
      </c>
      <c r="AK29" s="18">
        <v>2132811</v>
      </c>
      <c r="AL29" s="17">
        <f t="shared" si="168"/>
        <v>2132811</v>
      </c>
      <c r="AM29" s="52" t="str">
        <f t="shared" si="169"/>
        <v>OK</v>
      </c>
      <c r="AN29" s="18">
        <v>2151092</v>
      </c>
      <c r="AO29" s="17">
        <f t="shared" si="170"/>
        <v>2151092</v>
      </c>
      <c r="AP29" s="52" t="str">
        <f t="shared" si="171"/>
        <v>OK</v>
      </c>
      <c r="AQ29" s="18">
        <v>2134959</v>
      </c>
      <c r="AR29" s="17">
        <f t="shared" si="172"/>
        <v>2134959</v>
      </c>
      <c r="AS29" s="52" t="str">
        <f t="shared" si="173"/>
        <v>OK</v>
      </c>
      <c r="AT29" s="18">
        <v>2135389</v>
      </c>
      <c r="AU29" s="17">
        <f t="shared" si="174"/>
        <v>2135389</v>
      </c>
      <c r="AV29" s="52" t="str">
        <f t="shared" si="175"/>
        <v>OK</v>
      </c>
      <c r="AW29" s="18">
        <v>2000000</v>
      </c>
      <c r="AX29" s="17">
        <f t="shared" si="176"/>
        <v>2000000</v>
      </c>
      <c r="AY29" s="52" t="str">
        <f t="shared" si="177"/>
        <v>OK</v>
      </c>
      <c r="AZ29" s="18">
        <v>2151092</v>
      </c>
      <c r="BA29" s="17">
        <f t="shared" si="178"/>
        <v>2151092</v>
      </c>
      <c r="BB29" s="52" t="str">
        <f t="shared" si="179"/>
        <v>OK</v>
      </c>
      <c r="BC29" s="18">
        <v>2138401</v>
      </c>
      <c r="BD29" s="17">
        <f t="shared" si="180"/>
        <v>2138401</v>
      </c>
      <c r="BE29" s="52" t="str">
        <f t="shared" si="181"/>
        <v>OK</v>
      </c>
      <c r="BF29" s="18">
        <v>2140982</v>
      </c>
      <c r="BG29" s="17">
        <f t="shared" si="182"/>
        <v>2140982</v>
      </c>
      <c r="BH29" s="52" t="str">
        <f t="shared" si="183"/>
        <v>OK</v>
      </c>
      <c r="BI29" s="18">
        <v>2131840</v>
      </c>
      <c r="BJ29" s="17">
        <f t="shared" si="184"/>
        <v>2131840</v>
      </c>
      <c r="BK29" s="52" t="str">
        <f t="shared" si="185"/>
        <v>OK</v>
      </c>
      <c r="BL29" s="18">
        <v>2138185</v>
      </c>
      <c r="BM29" s="17">
        <f t="shared" si="186"/>
        <v>2138185</v>
      </c>
      <c r="BN29" s="52" t="str">
        <f t="shared" si="187"/>
        <v>OK</v>
      </c>
      <c r="BO29" s="18">
        <v>2131062</v>
      </c>
      <c r="BP29" s="17">
        <f t="shared" si="188"/>
        <v>2131062</v>
      </c>
      <c r="BQ29" s="52" t="str">
        <f t="shared" si="189"/>
        <v>OK</v>
      </c>
      <c r="BR29" s="18">
        <v>2131732</v>
      </c>
      <c r="BS29" s="17">
        <f t="shared" si="190"/>
        <v>2131732</v>
      </c>
      <c r="BT29" s="52" t="str">
        <f t="shared" si="191"/>
        <v>OK</v>
      </c>
      <c r="BU29" s="18">
        <v>2151092</v>
      </c>
      <c r="BV29" s="17">
        <f t="shared" si="192"/>
        <v>2151092</v>
      </c>
      <c r="BW29" s="52" t="str">
        <f t="shared" si="193"/>
        <v>OK</v>
      </c>
      <c r="BX29" s="18">
        <v>2136034</v>
      </c>
      <c r="BY29" s="17">
        <f t="shared" si="194"/>
        <v>2136034</v>
      </c>
      <c r="BZ29" s="52" t="str">
        <f t="shared" si="195"/>
        <v>OK</v>
      </c>
      <c r="CA29" s="18">
        <v>2151092</v>
      </c>
      <c r="CB29" s="17">
        <f t="shared" si="196"/>
        <v>2151092</v>
      </c>
      <c r="CC29" s="52" t="str">
        <f t="shared" si="197"/>
        <v>OK</v>
      </c>
      <c r="CD29" s="18">
        <v>2151092</v>
      </c>
      <c r="CE29" s="17">
        <f t="shared" si="198"/>
        <v>2151092</v>
      </c>
      <c r="CF29" s="52" t="str">
        <f t="shared" si="199"/>
        <v>OK</v>
      </c>
      <c r="CG29" s="18">
        <v>2136249</v>
      </c>
      <c r="CH29" s="17">
        <f t="shared" si="200"/>
        <v>2136249</v>
      </c>
      <c r="CI29" s="52" t="str">
        <f t="shared" si="201"/>
        <v>OK</v>
      </c>
      <c r="CJ29" s="18">
        <v>2151092</v>
      </c>
      <c r="CK29" s="17">
        <f t="shared" si="202"/>
        <v>2151092</v>
      </c>
      <c r="CL29" s="52" t="str">
        <f t="shared" si="203"/>
        <v>OK</v>
      </c>
      <c r="CM29" s="18">
        <v>2143839</v>
      </c>
      <c r="CN29" s="17">
        <f t="shared" si="204"/>
        <v>2143839</v>
      </c>
      <c r="CO29" s="52" t="str">
        <f t="shared" si="205"/>
        <v>OK</v>
      </c>
      <c r="CP29" s="18">
        <v>2151092</v>
      </c>
      <c r="CQ29" s="17">
        <f t="shared" si="206"/>
        <v>2151092</v>
      </c>
      <c r="CR29" s="52" t="str">
        <f t="shared" si="207"/>
        <v>OK</v>
      </c>
      <c r="CS29" s="18">
        <v>2132593</v>
      </c>
      <c r="CT29" s="17">
        <f t="shared" si="208"/>
        <v>2132593</v>
      </c>
      <c r="CU29" s="52" t="str">
        <f t="shared" si="209"/>
        <v>OK</v>
      </c>
      <c r="CV29" s="18">
        <v>2148726</v>
      </c>
      <c r="CW29" s="17">
        <f t="shared" si="210"/>
        <v>2148726</v>
      </c>
      <c r="CX29" s="52" t="str">
        <f t="shared" si="211"/>
        <v>OK</v>
      </c>
      <c r="CY29" s="18">
        <v>2151092</v>
      </c>
      <c r="CZ29" s="17">
        <f t="shared" si="212"/>
        <v>2151092</v>
      </c>
      <c r="DA29" s="52" t="str">
        <f t="shared" si="213"/>
        <v>OK</v>
      </c>
      <c r="DB29" s="18">
        <v>2138185</v>
      </c>
      <c r="DC29" s="17">
        <f t="shared" si="214"/>
        <v>2138185</v>
      </c>
      <c r="DD29" s="52" t="str">
        <f t="shared" si="215"/>
        <v>OK</v>
      </c>
      <c r="DE29" s="18">
        <v>2132162</v>
      </c>
      <c r="DF29" s="17">
        <f t="shared" si="216"/>
        <v>2132162</v>
      </c>
      <c r="DG29" s="52" t="str">
        <f t="shared" si="217"/>
        <v>OK</v>
      </c>
      <c r="DH29" s="18">
        <v>2134582</v>
      </c>
      <c r="DI29" s="17">
        <f t="shared" si="218"/>
        <v>2134582</v>
      </c>
      <c r="DJ29" s="52" t="str">
        <f t="shared" si="219"/>
        <v>OK</v>
      </c>
      <c r="DK29" s="18">
        <v>2135755</v>
      </c>
      <c r="DL29" s="17">
        <f t="shared" si="220"/>
        <v>2135755</v>
      </c>
      <c r="DM29" s="52" t="str">
        <f t="shared" si="221"/>
        <v>OK</v>
      </c>
    </row>
    <row r="30" spans="1:117" ht="15" x14ac:dyDescent="0.25">
      <c r="A30" s="15">
        <v>3.3</v>
      </c>
      <c r="B30" s="16" t="s">
        <v>349</v>
      </c>
      <c r="C30" s="15" t="s">
        <v>4</v>
      </c>
      <c r="D30" s="232">
        <v>1</v>
      </c>
      <c r="E30" s="18">
        <v>2568334</v>
      </c>
      <c r="F30" s="17">
        <f t="shared" si="222"/>
        <v>2568334</v>
      </c>
      <c r="G30" s="18">
        <v>2555490</v>
      </c>
      <c r="H30" s="17">
        <f t="shared" si="0"/>
        <v>2555490</v>
      </c>
      <c r="I30" s="52" t="str">
        <f t="shared" si="28"/>
        <v>OK</v>
      </c>
      <c r="J30" s="18">
        <v>2568334</v>
      </c>
      <c r="K30" s="17">
        <f t="shared" si="150"/>
        <v>2568334</v>
      </c>
      <c r="L30" s="52" t="str">
        <f t="shared" si="151"/>
        <v>OK</v>
      </c>
      <c r="M30" s="18">
        <v>2553129</v>
      </c>
      <c r="N30" s="17">
        <f t="shared" si="152"/>
        <v>2553129</v>
      </c>
      <c r="O30" s="52" t="str">
        <f t="shared" si="153"/>
        <v>OK</v>
      </c>
      <c r="P30" s="18">
        <v>2546503</v>
      </c>
      <c r="Q30" s="17">
        <f t="shared" si="154"/>
        <v>2546503</v>
      </c>
      <c r="R30" s="52" t="str">
        <f t="shared" si="155"/>
        <v>OK</v>
      </c>
      <c r="S30" s="18">
        <v>2559627</v>
      </c>
      <c r="T30" s="17">
        <f t="shared" si="156"/>
        <v>2559627</v>
      </c>
      <c r="U30" s="52" t="str">
        <f t="shared" si="157"/>
        <v>OK</v>
      </c>
      <c r="V30" s="18">
        <v>2541366</v>
      </c>
      <c r="W30" s="17">
        <f t="shared" si="158"/>
        <v>2541366</v>
      </c>
      <c r="X30" s="52" t="str">
        <f t="shared" si="159"/>
        <v>OK</v>
      </c>
      <c r="Y30" s="18">
        <v>2500000</v>
      </c>
      <c r="Z30" s="17">
        <f t="shared" si="160"/>
        <v>2500000</v>
      </c>
      <c r="AA30" s="52" t="str">
        <f t="shared" si="161"/>
        <v>OK</v>
      </c>
      <c r="AB30" s="18">
        <v>2547787</v>
      </c>
      <c r="AC30" s="17">
        <f t="shared" si="162"/>
        <v>2547787</v>
      </c>
      <c r="AD30" s="52" t="str">
        <f t="shared" si="163"/>
        <v>OK</v>
      </c>
      <c r="AE30" s="18">
        <v>2554465</v>
      </c>
      <c r="AF30" s="17">
        <f t="shared" si="164"/>
        <v>2554465</v>
      </c>
      <c r="AG30" s="52" t="str">
        <f t="shared" si="165"/>
        <v>OK</v>
      </c>
      <c r="AH30" s="18">
        <v>2559340</v>
      </c>
      <c r="AI30" s="17">
        <f t="shared" si="166"/>
        <v>2559340</v>
      </c>
      <c r="AJ30" s="52" t="str">
        <f t="shared" si="167"/>
        <v>OK</v>
      </c>
      <c r="AK30" s="18">
        <v>2546506</v>
      </c>
      <c r="AL30" s="17">
        <f t="shared" si="168"/>
        <v>2546506</v>
      </c>
      <c r="AM30" s="52" t="str">
        <f t="shared" si="169"/>
        <v>OK</v>
      </c>
      <c r="AN30" s="18">
        <v>2568334</v>
      </c>
      <c r="AO30" s="17">
        <f t="shared" si="170"/>
        <v>2568334</v>
      </c>
      <c r="AP30" s="52" t="str">
        <f t="shared" si="171"/>
        <v>OK</v>
      </c>
      <c r="AQ30" s="18">
        <v>2549071</v>
      </c>
      <c r="AR30" s="17">
        <f t="shared" si="172"/>
        <v>2549071</v>
      </c>
      <c r="AS30" s="52" t="str">
        <f t="shared" si="173"/>
        <v>OK</v>
      </c>
      <c r="AT30" s="18">
        <v>2549585</v>
      </c>
      <c r="AU30" s="17">
        <f t="shared" si="174"/>
        <v>2549585</v>
      </c>
      <c r="AV30" s="52" t="str">
        <f t="shared" si="175"/>
        <v>OK</v>
      </c>
      <c r="AW30" s="18">
        <v>2300000</v>
      </c>
      <c r="AX30" s="17">
        <f t="shared" si="176"/>
        <v>2300000</v>
      </c>
      <c r="AY30" s="52" t="str">
        <f t="shared" si="177"/>
        <v>OK</v>
      </c>
      <c r="AZ30" s="18">
        <v>2568334</v>
      </c>
      <c r="BA30" s="17">
        <f t="shared" si="178"/>
        <v>2568334</v>
      </c>
      <c r="BB30" s="52" t="str">
        <f t="shared" si="179"/>
        <v>OK</v>
      </c>
      <c r="BC30" s="18">
        <v>2553181</v>
      </c>
      <c r="BD30" s="17">
        <f t="shared" si="180"/>
        <v>2553181</v>
      </c>
      <c r="BE30" s="52" t="str">
        <f t="shared" si="181"/>
        <v>OK</v>
      </c>
      <c r="BF30" s="18">
        <v>2556263</v>
      </c>
      <c r="BG30" s="17">
        <f t="shared" si="182"/>
        <v>2556263</v>
      </c>
      <c r="BH30" s="52" t="str">
        <f t="shared" si="183"/>
        <v>OK</v>
      </c>
      <c r="BI30" s="18">
        <v>2545347</v>
      </c>
      <c r="BJ30" s="17">
        <f t="shared" si="184"/>
        <v>2545347</v>
      </c>
      <c r="BK30" s="52" t="str">
        <f t="shared" si="185"/>
        <v>OK</v>
      </c>
      <c r="BL30" s="18">
        <v>2552924</v>
      </c>
      <c r="BM30" s="17">
        <f t="shared" si="186"/>
        <v>2552924</v>
      </c>
      <c r="BN30" s="52" t="str">
        <f t="shared" si="187"/>
        <v>OK</v>
      </c>
      <c r="BO30" s="18">
        <v>2544419</v>
      </c>
      <c r="BP30" s="17">
        <f t="shared" si="188"/>
        <v>2544419</v>
      </c>
      <c r="BQ30" s="52" t="str">
        <f t="shared" si="189"/>
        <v>OK</v>
      </c>
      <c r="BR30" s="18">
        <v>2545219</v>
      </c>
      <c r="BS30" s="17">
        <f t="shared" si="190"/>
        <v>2545219</v>
      </c>
      <c r="BT30" s="52" t="str">
        <f t="shared" si="191"/>
        <v>OK</v>
      </c>
      <c r="BU30" s="18">
        <v>2568334</v>
      </c>
      <c r="BV30" s="17">
        <f t="shared" si="192"/>
        <v>2568334</v>
      </c>
      <c r="BW30" s="52" t="str">
        <f t="shared" si="193"/>
        <v>OK</v>
      </c>
      <c r="BX30" s="18">
        <v>2550356</v>
      </c>
      <c r="BY30" s="17">
        <f t="shared" si="194"/>
        <v>2550356</v>
      </c>
      <c r="BZ30" s="52" t="str">
        <f t="shared" si="195"/>
        <v>OK</v>
      </c>
      <c r="CA30" s="18">
        <v>2568334</v>
      </c>
      <c r="CB30" s="17">
        <f t="shared" si="196"/>
        <v>2568334</v>
      </c>
      <c r="CC30" s="52" t="str">
        <f t="shared" si="197"/>
        <v>OK</v>
      </c>
      <c r="CD30" s="18">
        <v>2568334</v>
      </c>
      <c r="CE30" s="17">
        <f t="shared" si="198"/>
        <v>2568334</v>
      </c>
      <c r="CF30" s="52" t="str">
        <f t="shared" si="199"/>
        <v>OK</v>
      </c>
      <c r="CG30" s="18">
        <v>2550612</v>
      </c>
      <c r="CH30" s="17">
        <f t="shared" si="200"/>
        <v>2550612</v>
      </c>
      <c r="CI30" s="52" t="str">
        <f t="shared" si="201"/>
        <v>OK</v>
      </c>
      <c r="CJ30" s="18">
        <v>2568334</v>
      </c>
      <c r="CK30" s="17">
        <f t="shared" si="202"/>
        <v>2568334</v>
      </c>
      <c r="CL30" s="52" t="str">
        <f t="shared" si="203"/>
        <v>OK</v>
      </c>
      <c r="CM30" s="18">
        <v>2559674</v>
      </c>
      <c r="CN30" s="17">
        <f t="shared" si="204"/>
        <v>2559674</v>
      </c>
      <c r="CO30" s="52" t="str">
        <f t="shared" si="205"/>
        <v>OK</v>
      </c>
      <c r="CP30" s="18">
        <v>2568334</v>
      </c>
      <c r="CQ30" s="17">
        <f t="shared" si="206"/>
        <v>2568334</v>
      </c>
      <c r="CR30" s="52" t="str">
        <f t="shared" si="207"/>
        <v>OK</v>
      </c>
      <c r="CS30" s="18">
        <v>2546246</v>
      </c>
      <c r="CT30" s="17">
        <f t="shared" si="208"/>
        <v>2546246</v>
      </c>
      <c r="CU30" s="52" t="str">
        <f t="shared" si="209"/>
        <v>OK</v>
      </c>
      <c r="CV30" s="18">
        <v>2565509</v>
      </c>
      <c r="CW30" s="17">
        <f t="shared" si="210"/>
        <v>2565509</v>
      </c>
      <c r="CX30" s="52" t="str">
        <f t="shared" si="211"/>
        <v>OK</v>
      </c>
      <c r="CY30" s="18">
        <v>2568334</v>
      </c>
      <c r="CZ30" s="17">
        <f t="shared" si="212"/>
        <v>2568334</v>
      </c>
      <c r="DA30" s="52" t="str">
        <f t="shared" si="213"/>
        <v>OK</v>
      </c>
      <c r="DB30" s="18">
        <v>2552924</v>
      </c>
      <c r="DC30" s="17">
        <f t="shared" si="214"/>
        <v>2552924</v>
      </c>
      <c r="DD30" s="52" t="str">
        <f t="shared" si="215"/>
        <v>OK</v>
      </c>
      <c r="DE30" s="18">
        <v>2545733</v>
      </c>
      <c r="DF30" s="17">
        <f t="shared" si="216"/>
        <v>2545733</v>
      </c>
      <c r="DG30" s="52" t="str">
        <f t="shared" si="217"/>
        <v>OK</v>
      </c>
      <c r="DH30" s="18">
        <v>2548622</v>
      </c>
      <c r="DI30" s="17">
        <f t="shared" si="218"/>
        <v>2548622</v>
      </c>
      <c r="DJ30" s="52" t="str">
        <f t="shared" si="219"/>
        <v>OK</v>
      </c>
      <c r="DK30" s="18">
        <v>2550022</v>
      </c>
      <c r="DL30" s="17">
        <f t="shared" si="220"/>
        <v>2550022</v>
      </c>
      <c r="DM30" s="52" t="str">
        <f t="shared" si="221"/>
        <v>OK</v>
      </c>
    </row>
    <row r="31" spans="1:117" ht="15" x14ac:dyDescent="0.25">
      <c r="A31" s="15">
        <v>3.4</v>
      </c>
      <c r="B31" s="16" t="s">
        <v>350</v>
      </c>
      <c r="C31" s="15" t="s">
        <v>4</v>
      </c>
      <c r="D31" s="232">
        <v>1</v>
      </c>
      <c r="E31" s="18">
        <v>2568332</v>
      </c>
      <c r="F31" s="17">
        <f t="shared" si="222"/>
        <v>2568332</v>
      </c>
      <c r="G31" s="18">
        <v>2555490</v>
      </c>
      <c r="H31" s="17">
        <f t="shared" si="0"/>
        <v>2555490</v>
      </c>
      <c r="I31" s="52" t="str">
        <f t="shared" si="28"/>
        <v>OK</v>
      </c>
      <c r="J31" s="18">
        <v>2568332</v>
      </c>
      <c r="K31" s="17">
        <f t="shared" si="150"/>
        <v>2568332</v>
      </c>
      <c r="L31" s="52" t="str">
        <f t="shared" si="151"/>
        <v>OK</v>
      </c>
      <c r="M31" s="18">
        <v>2553127</v>
      </c>
      <c r="N31" s="17">
        <f t="shared" si="152"/>
        <v>2553127</v>
      </c>
      <c r="O31" s="52" t="str">
        <f t="shared" si="153"/>
        <v>OK</v>
      </c>
      <c r="P31" s="18">
        <v>2546501</v>
      </c>
      <c r="Q31" s="17">
        <f t="shared" si="154"/>
        <v>2546501</v>
      </c>
      <c r="R31" s="52" t="str">
        <f t="shared" si="155"/>
        <v>OK</v>
      </c>
      <c r="S31" s="18">
        <v>2559625</v>
      </c>
      <c r="T31" s="17">
        <f t="shared" si="156"/>
        <v>2559625</v>
      </c>
      <c r="U31" s="52" t="str">
        <f t="shared" si="157"/>
        <v>OK</v>
      </c>
      <c r="V31" s="18">
        <v>2541365</v>
      </c>
      <c r="W31" s="17">
        <f t="shared" si="158"/>
        <v>2541365</v>
      </c>
      <c r="X31" s="52" t="str">
        <f t="shared" si="159"/>
        <v>OK</v>
      </c>
      <c r="Y31" s="18">
        <v>2500000</v>
      </c>
      <c r="Z31" s="17">
        <f t="shared" si="160"/>
        <v>2500000</v>
      </c>
      <c r="AA31" s="52" t="str">
        <f t="shared" si="161"/>
        <v>OK</v>
      </c>
      <c r="AB31" s="18">
        <v>2547785</v>
      </c>
      <c r="AC31" s="17">
        <f t="shared" si="162"/>
        <v>2547785</v>
      </c>
      <c r="AD31" s="52" t="str">
        <f t="shared" si="163"/>
        <v>OK</v>
      </c>
      <c r="AE31" s="18">
        <v>2554463</v>
      </c>
      <c r="AF31" s="17">
        <f t="shared" si="164"/>
        <v>2554463</v>
      </c>
      <c r="AG31" s="52" t="str">
        <f t="shared" si="165"/>
        <v>OK</v>
      </c>
      <c r="AH31" s="18">
        <v>2559340</v>
      </c>
      <c r="AI31" s="17">
        <f t="shared" si="166"/>
        <v>2559340</v>
      </c>
      <c r="AJ31" s="52" t="str">
        <f t="shared" si="167"/>
        <v>OK</v>
      </c>
      <c r="AK31" s="18">
        <v>2546505</v>
      </c>
      <c r="AL31" s="17">
        <f t="shared" si="168"/>
        <v>2546505</v>
      </c>
      <c r="AM31" s="52" t="str">
        <f t="shared" si="169"/>
        <v>OK</v>
      </c>
      <c r="AN31" s="18">
        <v>2568332</v>
      </c>
      <c r="AO31" s="17">
        <f t="shared" si="170"/>
        <v>2568332</v>
      </c>
      <c r="AP31" s="52" t="str">
        <f t="shared" si="171"/>
        <v>OK</v>
      </c>
      <c r="AQ31" s="18">
        <v>2549070</v>
      </c>
      <c r="AR31" s="17">
        <f t="shared" si="172"/>
        <v>2549070</v>
      </c>
      <c r="AS31" s="52" t="str">
        <f t="shared" si="173"/>
        <v>OK</v>
      </c>
      <c r="AT31" s="18">
        <v>2549583</v>
      </c>
      <c r="AU31" s="17">
        <f t="shared" si="174"/>
        <v>2549583</v>
      </c>
      <c r="AV31" s="52" t="str">
        <f t="shared" si="175"/>
        <v>OK</v>
      </c>
      <c r="AW31" s="18">
        <v>2300000</v>
      </c>
      <c r="AX31" s="17">
        <f t="shared" si="176"/>
        <v>2300000</v>
      </c>
      <c r="AY31" s="52" t="str">
        <f t="shared" si="177"/>
        <v>OK</v>
      </c>
      <c r="AZ31" s="18">
        <v>2568332</v>
      </c>
      <c r="BA31" s="17">
        <f t="shared" si="178"/>
        <v>2568332</v>
      </c>
      <c r="BB31" s="52" t="str">
        <f t="shared" si="179"/>
        <v>OK</v>
      </c>
      <c r="BC31" s="18">
        <v>2553179</v>
      </c>
      <c r="BD31" s="17">
        <f t="shared" si="180"/>
        <v>2553179</v>
      </c>
      <c r="BE31" s="52" t="str">
        <f t="shared" si="181"/>
        <v>OK</v>
      </c>
      <c r="BF31" s="18">
        <v>2556261</v>
      </c>
      <c r="BG31" s="17">
        <f t="shared" si="182"/>
        <v>2556261</v>
      </c>
      <c r="BH31" s="52" t="str">
        <f t="shared" si="183"/>
        <v>OK</v>
      </c>
      <c r="BI31" s="18">
        <v>2545345</v>
      </c>
      <c r="BJ31" s="17">
        <f t="shared" si="184"/>
        <v>2545345</v>
      </c>
      <c r="BK31" s="52" t="str">
        <f t="shared" si="185"/>
        <v>OK</v>
      </c>
      <c r="BL31" s="18">
        <v>2552922</v>
      </c>
      <c r="BM31" s="17">
        <f t="shared" si="186"/>
        <v>2552922</v>
      </c>
      <c r="BN31" s="52" t="str">
        <f t="shared" si="187"/>
        <v>OK</v>
      </c>
      <c r="BO31" s="18">
        <v>2544417</v>
      </c>
      <c r="BP31" s="17">
        <f t="shared" si="188"/>
        <v>2544417</v>
      </c>
      <c r="BQ31" s="52" t="str">
        <f t="shared" si="189"/>
        <v>OK</v>
      </c>
      <c r="BR31" s="18">
        <v>2545217</v>
      </c>
      <c r="BS31" s="17">
        <f t="shared" si="190"/>
        <v>2545217</v>
      </c>
      <c r="BT31" s="52" t="str">
        <f t="shared" si="191"/>
        <v>OK</v>
      </c>
      <c r="BU31" s="18">
        <v>2568332</v>
      </c>
      <c r="BV31" s="17">
        <f t="shared" si="192"/>
        <v>2568332</v>
      </c>
      <c r="BW31" s="52" t="str">
        <f t="shared" si="193"/>
        <v>OK</v>
      </c>
      <c r="BX31" s="18">
        <v>2550354</v>
      </c>
      <c r="BY31" s="17">
        <f t="shared" si="194"/>
        <v>2550354</v>
      </c>
      <c r="BZ31" s="52" t="str">
        <f t="shared" si="195"/>
        <v>OK</v>
      </c>
      <c r="CA31" s="18">
        <v>2568332</v>
      </c>
      <c r="CB31" s="17">
        <f t="shared" si="196"/>
        <v>2568332</v>
      </c>
      <c r="CC31" s="52" t="str">
        <f t="shared" si="197"/>
        <v>OK</v>
      </c>
      <c r="CD31" s="18">
        <v>2568332</v>
      </c>
      <c r="CE31" s="17">
        <f t="shared" si="198"/>
        <v>2568332</v>
      </c>
      <c r="CF31" s="52" t="str">
        <f t="shared" si="199"/>
        <v>OK</v>
      </c>
      <c r="CG31" s="18">
        <v>2550611</v>
      </c>
      <c r="CH31" s="17">
        <f t="shared" si="200"/>
        <v>2550611</v>
      </c>
      <c r="CI31" s="52" t="str">
        <f t="shared" si="201"/>
        <v>OK</v>
      </c>
      <c r="CJ31" s="18">
        <v>2568332</v>
      </c>
      <c r="CK31" s="17">
        <f t="shared" si="202"/>
        <v>2568332</v>
      </c>
      <c r="CL31" s="52" t="str">
        <f t="shared" si="203"/>
        <v>OK</v>
      </c>
      <c r="CM31" s="18">
        <v>2559672</v>
      </c>
      <c r="CN31" s="17">
        <f t="shared" si="204"/>
        <v>2559672</v>
      </c>
      <c r="CO31" s="52" t="str">
        <f t="shared" si="205"/>
        <v>OK</v>
      </c>
      <c r="CP31" s="18">
        <v>2568332</v>
      </c>
      <c r="CQ31" s="17">
        <f t="shared" si="206"/>
        <v>2568332</v>
      </c>
      <c r="CR31" s="52" t="str">
        <f t="shared" si="207"/>
        <v>OK</v>
      </c>
      <c r="CS31" s="18">
        <v>2546244</v>
      </c>
      <c r="CT31" s="17">
        <f t="shared" si="208"/>
        <v>2546244</v>
      </c>
      <c r="CU31" s="52" t="str">
        <f t="shared" si="209"/>
        <v>OK</v>
      </c>
      <c r="CV31" s="18">
        <v>2565507</v>
      </c>
      <c r="CW31" s="17">
        <f t="shared" si="210"/>
        <v>2565507</v>
      </c>
      <c r="CX31" s="52" t="str">
        <f t="shared" si="211"/>
        <v>OK</v>
      </c>
      <c r="CY31" s="18">
        <v>2568332</v>
      </c>
      <c r="CZ31" s="17">
        <f t="shared" si="212"/>
        <v>2568332</v>
      </c>
      <c r="DA31" s="52" t="str">
        <f t="shared" si="213"/>
        <v>OK</v>
      </c>
      <c r="DB31" s="18">
        <v>2552922</v>
      </c>
      <c r="DC31" s="17">
        <f t="shared" si="214"/>
        <v>2552922</v>
      </c>
      <c r="DD31" s="52" t="str">
        <f t="shared" si="215"/>
        <v>OK</v>
      </c>
      <c r="DE31" s="18">
        <v>2545731</v>
      </c>
      <c r="DF31" s="17">
        <f t="shared" si="216"/>
        <v>2545731</v>
      </c>
      <c r="DG31" s="52" t="str">
        <f t="shared" si="217"/>
        <v>OK</v>
      </c>
      <c r="DH31" s="18">
        <v>2548620</v>
      </c>
      <c r="DI31" s="17">
        <f t="shared" si="218"/>
        <v>2548620</v>
      </c>
      <c r="DJ31" s="52" t="str">
        <f t="shared" si="219"/>
        <v>OK</v>
      </c>
      <c r="DK31" s="18">
        <v>2550020</v>
      </c>
      <c r="DL31" s="17">
        <f t="shared" si="220"/>
        <v>2550020</v>
      </c>
      <c r="DM31" s="52" t="str">
        <f t="shared" si="221"/>
        <v>OK</v>
      </c>
    </row>
    <row r="32" spans="1:117" ht="15" x14ac:dyDescent="0.25">
      <c r="A32" s="15">
        <v>3.5</v>
      </c>
      <c r="B32" s="16" t="s">
        <v>351</v>
      </c>
      <c r="C32" s="15" t="s">
        <v>4</v>
      </c>
      <c r="D32" s="232">
        <v>1</v>
      </c>
      <c r="E32" s="18">
        <v>971784</v>
      </c>
      <c r="F32" s="17">
        <f t="shared" si="222"/>
        <v>971784</v>
      </c>
      <c r="G32" s="18">
        <v>966930</v>
      </c>
      <c r="H32" s="17">
        <f t="shared" si="0"/>
        <v>966930</v>
      </c>
      <c r="I32" s="52" t="str">
        <f t="shared" si="28"/>
        <v>OK</v>
      </c>
      <c r="J32" s="18">
        <v>971784</v>
      </c>
      <c r="K32" s="17">
        <f t="shared" si="150"/>
        <v>971784</v>
      </c>
      <c r="L32" s="52" t="str">
        <f t="shared" si="151"/>
        <v>OK</v>
      </c>
      <c r="M32" s="18">
        <v>966031</v>
      </c>
      <c r="N32" s="17">
        <f t="shared" si="152"/>
        <v>966031</v>
      </c>
      <c r="O32" s="52" t="str">
        <f t="shared" si="153"/>
        <v>OK</v>
      </c>
      <c r="P32" s="18">
        <v>963524</v>
      </c>
      <c r="Q32" s="17">
        <f t="shared" si="154"/>
        <v>963524</v>
      </c>
      <c r="R32" s="52" t="str">
        <f t="shared" si="155"/>
        <v>OK</v>
      </c>
      <c r="S32" s="18">
        <v>968490</v>
      </c>
      <c r="T32" s="17">
        <f t="shared" si="156"/>
        <v>968490</v>
      </c>
      <c r="U32" s="52" t="str">
        <f t="shared" si="157"/>
        <v>OK</v>
      </c>
      <c r="V32" s="18">
        <v>961580</v>
      </c>
      <c r="W32" s="17">
        <f t="shared" si="158"/>
        <v>961580</v>
      </c>
      <c r="X32" s="52" t="str">
        <f t="shared" si="159"/>
        <v>OK</v>
      </c>
      <c r="Y32" s="18">
        <v>971784</v>
      </c>
      <c r="Z32" s="17">
        <f t="shared" si="160"/>
        <v>971784</v>
      </c>
      <c r="AA32" s="52" t="str">
        <f t="shared" si="161"/>
        <v>OK</v>
      </c>
      <c r="AB32" s="18">
        <v>964010</v>
      </c>
      <c r="AC32" s="17">
        <f t="shared" si="162"/>
        <v>964010</v>
      </c>
      <c r="AD32" s="52" t="str">
        <f t="shared" si="163"/>
        <v>OK</v>
      </c>
      <c r="AE32" s="18">
        <v>966536</v>
      </c>
      <c r="AF32" s="17">
        <f t="shared" si="164"/>
        <v>966536</v>
      </c>
      <c r="AG32" s="52" t="str">
        <f t="shared" si="165"/>
        <v>OK</v>
      </c>
      <c r="AH32" s="18">
        <v>968380</v>
      </c>
      <c r="AI32" s="17">
        <f t="shared" si="166"/>
        <v>968380</v>
      </c>
      <c r="AJ32" s="52" t="str">
        <f t="shared" si="167"/>
        <v>OK</v>
      </c>
      <c r="AK32" s="18">
        <v>963525</v>
      </c>
      <c r="AL32" s="17">
        <f t="shared" si="168"/>
        <v>963525</v>
      </c>
      <c r="AM32" s="52" t="str">
        <f t="shared" si="169"/>
        <v>OK</v>
      </c>
      <c r="AN32" s="18">
        <v>971784</v>
      </c>
      <c r="AO32" s="17">
        <f t="shared" si="170"/>
        <v>971784</v>
      </c>
      <c r="AP32" s="52" t="str">
        <f t="shared" si="171"/>
        <v>OK</v>
      </c>
      <c r="AQ32" s="18">
        <v>964496</v>
      </c>
      <c r="AR32" s="17">
        <f t="shared" si="172"/>
        <v>964496</v>
      </c>
      <c r="AS32" s="52" t="str">
        <f t="shared" si="173"/>
        <v>OK</v>
      </c>
      <c r="AT32" s="18">
        <v>964690</v>
      </c>
      <c r="AU32" s="17">
        <f t="shared" si="174"/>
        <v>964690</v>
      </c>
      <c r="AV32" s="52" t="str">
        <f t="shared" si="175"/>
        <v>OK</v>
      </c>
      <c r="AW32" s="18">
        <v>900000</v>
      </c>
      <c r="AX32" s="17">
        <f t="shared" si="176"/>
        <v>900000</v>
      </c>
      <c r="AY32" s="52" t="str">
        <f t="shared" si="177"/>
        <v>OK</v>
      </c>
      <c r="AZ32" s="18">
        <v>971784</v>
      </c>
      <c r="BA32" s="17">
        <f t="shared" si="178"/>
        <v>971784</v>
      </c>
      <c r="BB32" s="52" t="str">
        <f t="shared" si="179"/>
        <v>OK</v>
      </c>
      <c r="BC32" s="18">
        <v>966050</v>
      </c>
      <c r="BD32" s="17">
        <f t="shared" si="180"/>
        <v>966050</v>
      </c>
      <c r="BE32" s="52" t="str">
        <f t="shared" si="181"/>
        <v>OK</v>
      </c>
      <c r="BF32" s="18">
        <v>967217</v>
      </c>
      <c r="BG32" s="17">
        <f t="shared" si="182"/>
        <v>967217</v>
      </c>
      <c r="BH32" s="52" t="str">
        <f t="shared" si="183"/>
        <v>OK</v>
      </c>
      <c r="BI32" s="18">
        <v>963087</v>
      </c>
      <c r="BJ32" s="17">
        <f t="shared" si="184"/>
        <v>963087</v>
      </c>
      <c r="BK32" s="52" t="str">
        <f t="shared" si="185"/>
        <v>OK</v>
      </c>
      <c r="BL32" s="18">
        <v>965953</v>
      </c>
      <c r="BM32" s="17">
        <f t="shared" si="186"/>
        <v>965953</v>
      </c>
      <c r="BN32" s="52" t="str">
        <f t="shared" si="187"/>
        <v>OK</v>
      </c>
      <c r="BO32" s="18">
        <v>962735</v>
      </c>
      <c r="BP32" s="17">
        <f t="shared" si="188"/>
        <v>962735</v>
      </c>
      <c r="BQ32" s="52" t="str">
        <f t="shared" si="189"/>
        <v>OK</v>
      </c>
      <c r="BR32" s="18">
        <v>963038</v>
      </c>
      <c r="BS32" s="17">
        <f t="shared" si="190"/>
        <v>963038</v>
      </c>
      <c r="BT32" s="52" t="str">
        <f t="shared" si="191"/>
        <v>OK</v>
      </c>
      <c r="BU32" s="18">
        <v>971784</v>
      </c>
      <c r="BV32" s="17">
        <f t="shared" si="192"/>
        <v>971784</v>
      </c>
      <c r="BW32" s="52" t="str">
        <f t="shared" si="193"/>
        <v>OK</v>
      </c>
      <c r="BX32" s="18">
        <v>964982</v>
      </c>
      <c r="BY32" s="17">
        <f t="shared" si="194"/>
        <v>964982</v>
      </c>
      <c r="BZ32" s="52" t="str">
        <f t="shared" si="195"/>
        <v>OK</v>
      </c>
      <c r="CA32" s="18">
        <v>971784</v>
      </c>
      <c r="CB32" s="17">
        <f t="shared" si="196"/>
        <v>971784</v>
      </c>
      <c r="CC32" s="52" t="str">
        <f t="shared" si="197"/>
        <v>OK</v>
      </c>
      <c r="CD32" s="18">
        <v>971784</v>
      </c>
      <c r="CE32" s="17">
        <f t="shared" si="198"/>
        <v>971784</v>
      </c>
      <c r="CF32" s="52" t="str">
        <f t="shared" si="199"/>
        <v>OK</v>
      </c>
      <c r="CG32" s="18">
        <v>965079</v>
      </c>
      <c r="CH32" s="17">
        <f t="shared" si="200"/>
        <v>965079</v>
      </c>
      <c r="CI32" s="52" t="str">
        <f t="shared" si="201"/>
        <v>OK</v>
      </c>
      <c r="CJ32" s="18">
        <v>971784</v>
      </c>
      <c r="CK32" s="17">
        <f t="shared" si="202"/>
        <v>971784</v>
      </c>
      <c r="CL32" s="52" t="str">
        <f t="shared" si="203"/>
        <v>OK</v>
      </c>
      <c r="CM32" s="18">
        <v>968507</v>
      </c>
      <c r="CN32" s="17">
        <f t="shared" si="204"/>
        <v>968507</v>
      </c>
      <c r="CO32" s="52" t="str">
        <f t="shared" si="205"/>
        <v>OK</v>
      </c>
      <c r="CP32" s="18">
        <v>971784</v>
      </c>
      <c r="CQ32" s="17">
        <f t="shared" si="206"/>
        <v>971784</v>
      </c>
      <c r="CR32" s="52" t="str">
        <f t="shared" si="207"/>
        <v>OK</v>
      </c>
      <c r="CS32" s="18">
        <v>963427</v>
      </c>
      <c r="CT32" s="17">
        <f t="shared" si="208"/>
        <v>963427</v>
      </c>
      <c r="CU32" s="52" t="str">
        <f t="shared" si="209"/>
        <v>OK</v>
      </c>
      <c r="CV32" s="18">
        <v>970715</v>
      </c>
      <c r="CW32" s="17">
        <f t="shared" si="210"/>
        <v>970715</v>
      </c>
      <c r="CX32" s="52" t="str">
        <f t="shared" si="211"/>
        <v>OK</v>
      </c>
      <c r="CY32" s="18">
        <v>971784</v>
      </c>
      <c r="CZ32" s="17">
        <f t="shared" si="212"/>
        <v>971784</v>
      </c>
      <c r="DA32" s="52" t="str">
        <f t="shared" si="213"/>
        <v>OK</v>
      </c>
      <c r="DB32" s="18">
        <v>965953</v>
      </c>
      <c r="DC32" s="17">
        <f t="shared" si="214"/>
        <v>965953</v>
      </c>
      <c r="DD32" s="52" t="str">
        <f t="shared" si="215"/>
        <v>OK</v>
      </c>
      <c r="DE32" s="18">
        <v>963232</v>
      </c>
      <c r="DF32" s="17">
        <f t="shared" si="216"/>
        <v>963232</v>
      </c>
      <c r="DG32" s="52" t="str">
        <f t="shared" si="217"/>
        <v>OK</v>
      </c>
      <c r="DH32" s="18">
        <v>964326</v>
      </c>
      <c r="DI32" s="17">
        <f t="shared" si="218"/>
        <v>964326</v>
      </c>
      <c r="DJ32" s="52" t="str">
        <f t="shared" si="219"/>
        <v>OK</v>
      </c>
      <c r="DK32" s="18">
        <v>964855</v>
      </c>
      <c r="DL32" s="17">
        <f t="shared" si="220"/>
        <v>964855</v>
      </c>
      <c r="DM32" s="52" t="str">
        <f t="shared" si="221"/>
        <v>OK</v>
      </c>
    </row>
    <row r="33" spans="1:117" ht="15" x14ac:dyDescent="0.25">
      <c r="A33" s="15">
        <v>3.6</v>
      </c>
      <c r="B33" s="16" t="s">
        <v>352</v>
      </c>
      <c r="C33" s="15" t="s">
        <v>4</v>
      </c>
      <c r="D33" s="232">
        <v>1</v>
      </c>
      <c r="E33" s="18">
        <v>781039</v>
      </c>
      <c r="F33" s="17">
        <f t="shared" si="222"/>
        <v>781039</v>
      </c>
      <c r="G33" s="18">
        <v>777130</v>
      </c>
      <c r="H33" s="17">
        <f t="shared" si="0"/>
        <v>777130</v>
      </c>
      <c r="I33" s="52" t="str">
        <f t="shared" si="28"/>
        <v>OK</v>
      </c>
      <c r="J33" s="18">
        <v>781039</v>
      </c>
      <c r="K33" s="17">
        <f t="shared" si="150"/>
        <v>781039</v>
      </c>
      <c r="L33" s="52" t="str">
        <f t="shared" si="151"/>
        <v>OK</v>
      </c>
      <c r="M33" s="18">
        <v>776415</v>
      </c>
      <c r="N33" s="17">
        <f t="shared" si="152"/>
        <v>776415</v>
      </c>
      <c r="O33" s="52" t="str">
        <f t="shared" si="153"/>
        <v>OK</v>
      </c>
      <c r="P33" s="18">
        <v>774400</v>
      </c>
      <c r="Q33" s="17">
        <f t="shared" si="154"/>
        <v>774400</v>
      </c>
      <c r="R33" s="52" t="str">
        <f t="shared" si="155"/>
        <v>OK</v>
      </c>
      <c r="S33" s="18">
        <v>778391</v>
      </c>
      <c r="T33" s="17">
        <f t="shared" si="156"/>
        <v>778391</v>
      </c>
      <c r="U33" s="52" t="str">
        <f t="shared" si="157"/>
        <v>OK</v>
      </c>
      <c r="V33" s="18">
        <v>772838</v>
      </c>
      <c r="W33" s="17">
        <f t="shared" si="158"/>
        <v>772838</v>
      </c>
      <c r="X33" s="52" t="str">
        <f t="shared" si="159"/>
        <v>OK</v>
      </c>
      <c r="Y33" s="18">
        <v>781039</v>
      </c>
      <c r="Z33" s="17">
        <f t="shared" si="160"/>
        <v>781039</v>
      </c>
      <c r="AA33" s="52" t="str">
        <f t="shared" si="161"/>
        <v>OK</v>
      </c>
      <c r="AB33" s="18">
        <v>774791</v>
      </c>
      <c r="AC33" s="17">
        <f t="shared" si="162"/>
        <v>774791</v>
      </c>
      <c r="AD33" s="52" t="str">
        <f t="shared" si="163"/>
        <v>OK</v>
      </c>
      <c r="AE33" s="18">
        <v>776821</v>
      </c>
      <c r="AF33" s="17">
        <f t="shared" si="164"/>
        <v>776821</v>
      </c>
      <c r="AG33" s="52" t="str">
        <f t="shared" si="165"/>
        <v>OK</v>
      </c>
      <c r="AH33" s="18">
        <v>778310</v>
      </c>
      <c r="AI33" s="17">
        <f t="shared" si="166"/>
        <v>778310</v>
      </c>
      <c r="AJ33" s="52" t="str">
        <f t="shared" si="167"/>
        <v>OK</v>
      </c>
      <c r="AK33" s="18">
        <v>774401</v>
      </c>
      <c r="AL33" s="17">
        <f t="shared" si="168"/>
        <v>774401</v>
      </c>
      <c r="AM33" s="52" t="str">
        <f t="shared" si="169"/>
        <v>OK</v>
      </c>
      <c r="AN33" s="18">
        <v>781039</v>
      </c>
      <c r="AO33" s="17">
        <f t="shared" si="170"/>
        <v>781039</v>
      </c>
      <c r="AP33" s="52" t="str">
        <f t="shared" si="171"/>
        <v>OK</v>
      </c>
      <c r="AQ33" s="18">
        <v>775181</v>
      </c>
      <c r="AR33" s="17">
        <f t="shared" si="172"/>
        <v>775181</v>
      </c>
      <c r="AS33" s="52" t="str">
        <f t="shared" si="173"/>
        <v>OK</v>
      </c>
      <c r="AT33" s="18">
        <v>775337</v>
      </c>
      <c r="AU33" s="17">
        <f t="shared" si="174"/>
        <v>775337</v>
      </c>
      <c r="AV33" s="52" t="str">
        <f t="shared" si="175"/>
        <v>OK</v>
      </c>
      <c r="AW33" s="18">
        <v>700000</v>
      </c>
      <c r="AX33" s="17">
        <f t="shared" si="176"/>
        <v>700000</v>
      </c>
      <c r="AY33" s="52" t="str">
        <f t="shared" si="177"/>
        <v>OK</v>
      </c>
      <c r="AZ33" s="18">
        <v>781039</v>
      </c>
      <c r="BA33" s="17">
        <f t="shared" si="178"/>
        <v>781039</v>
      </c>
      <c r="BB33" s="52" t="str">
        <f t="shared" si="179"/>
        <v>OK</v>
      </c>
      <c r="BC33" s="18">
        <v>776431</v>
      </c>
      <c r="BD33" s="17">
        <f t="shared" si="180"/>
        <v>776431</v>
      </c>
      <c r="BE33" s="52" t="str">
        <f t="shared" si="181"/>
        <v>OK</v>
      </c>
      <c r="BF33" s="18">
        <v>777368</v>
      </c>
      <c r="BG33" s="17">
        <f t="shared" si="182"/>
        <v>777368</v>
      </c>
      <c r="BH33" s="52" t="str">
        <f t="shared" si="183"/>
        <v>OK</v>
      </c>
      <c r="BI33" s="18">
        <v>774049</v>
      </c>
      <c r="BJ33" s="17">
        <f t="shared" si="184"/>
        <v>774049</v>
      </c>
      <c r="BK33" s="52" t="str">
        <f t="shared" si="185"/>
        <v>OK</v>
      </c>
      <c r="BL33" s="18">
        <v>776353</v>
      </c>
      <c r="BM33" s="17">
        <f t="shared" si="186"/>
        <v>776353</v>
      </c>
      <c r="BN33" s="52" t="str">
        <f t="shared" si="187"/>
        <v>OK</v>
      </c>
      <c r="BO33" s="18">
        <v>773766</v>
      </c>
      <c r="BP33" s="17">
        <f t="shared" si="188"/>
        <v>773766</v>
      </c>
      <c r="BQ33" s="52" t="str">
        <f t="shared" si="189"/>
        <v>OK</v>
      </c>
      <c r="BR33" s="18">
        <v>774010</v>
      </c>
      <c r="BS33" s="17">
        <f t="shared" si="190"/>
        <v>774010</v>
      </c>
      <c r="BT33" s="52" t="str">
        <f t="shared" si="191"/>
        <v>OK</v>
      </c>
      <c r="BU33" s="18">
        <v>781039</v>
      </c>
      <c r="BV33" s="17">
        <f t="shared" si="192"/>
        <v>781039</v>
      </c>
      <c r="BW33" s="52" t="str">
        <f t="shared" si="193"/>
        <v>OK</v>
      </c>
      <c r="BX33" s="18">
        <v>775572</v>
      </c>
      <c r="BY33" s="17">
        <f t="shared" si="194"/>
        <v>775572</v>
      </c>
      <c r="BZ33" s="52" t="str">
        <f t="shared" si="195"/>
        <v>OK</v>
      </c>
      <c r="CA33" s="18">
        <v>781039</v>
      </c>
      <c r="CB33" s="17">
        <f t="shared" si="196"/>
        <v>781039</v>
      </c>
      <c r="CC33" s="52" t="str">
        <f t="shared" si="197"/>
        <v>OK</v>
      </c>
      <c r="CD33" s="18">
        <v>781039</v>
      </c>
      <c r="CE33" s="17">
        <f t="shared" si="198"/>
        <v>781039</v>
      </c>
      <c r="CF33" s="52" t="str">
        <f t="shared" si="199"/>
        <v>OK</v>
      </c>
      <c r="CG33" s="18">
        <v>775650</v>
      </c>
      <c r="CH33" s="17">
        <f t="shared" si="200"/>
        <v>775650</v>
      </c>
      <c r="CI33" s="52" t="str">
        <f t="shared" si="201"/>
        <v>OK</v>
      </c>
      <c r="CJ33" s="18">
        <v>781039</v>
      </c>
      <c r="CK33" s="17">
        <f t="shared" si="202"/>
        <v>781039</v>
      </c>
      <c r="CL33" s="52" t="str">
        <f t="shared" si="203"/>
        <v>OK</v>
      </c>
      <c r="CM33" s="18">
        <v>778405</v>
      </c>
      <c r="CN33" s="17">
        <f t="shared" si="204"/>
        <v>778405</v>
      </c>
      <c r="CO33" s="52" t="str">
        <f t="shared" si="205"/>
        <v>OK</v>
      </c>
      <c r="CP33" s="18">
        <v>781039</v>
      </c>
      <c r="CQ33" s="17">
        <f t="shared" si="206"/>
        <v>781039</v>
      </c>
      <c r="CR33" s="52" t="str">
        <f t="shared" si="207"/>
        <v>OK</v>
      </c>
      <c r="CS33" s="18">
        <v>774322</v>
      </c>
      <c r="CT33" s="17">
        <f t="shared" si="208"/>
        <v>774322</v>
      </c>
      <c r="CU33" s="52" t="str">
        <f t="shared" si="209"/>
        <v>OK</v>
      </c>
      <c r="CV33" s="18">
        <v>780180</v>
      </c>
      <c r="CW33" s="17">
        <f t="shared" si="210"/>
        <v>780180</v>
      </c>
      <c r="CX33" s="52" t="str">
        <f t="shared" si="211"/>
        <v>OK</v>
      </c>
      <c r="CY33" s="18">
        <v>781039</v>
      </c>
      <c r="CZ33" s="17">
        <f t="shared" si="212"/>
        <v>781039</v>
      </c>
      <c r="DA33" s="52" t="str">
        <f t="shared" si="213"/>
        <v>OK</v>
      </c>
      <c r="DB33" s="18">
        <v>776353</v>
      </c>
      <c r="DC33" s="17">
        <f t="shared" si="214"/>
        <v>776353</v>
      </c>
      <c r="DD33" s="52" t="str">
        <f t="shared" si="215"/>
        <v>OK</v>
      </c>
      <c r="DE33" s="18">
        <v>774166</v>
      </c>
      <c r="DF33" s="17">
        <f t="shared" si="216"/>
        <v>774166</v>
      </c>
      <c r="DG33" s="52" t="str">
        <f t="shared" si="217"/>
        <v>OK</v>
      </c>
      <c r="DH33" s="18">
        <v>775045</v>
      </c>
      <c r="DI33" s="17">
        <f t="shared" si="218"/>
        <v>775045</v>
      </c>
      <c r="DJ33" s="52" t="str">
        <f t="shared" si="219"/>
        <v>OK</v>
      </c>
      <c r="DK33" s="18">
        <v>775470</v>
      </c>
      <c r="DL33" s="17">
        <f t="shared" si="220"/>
        <v>775470</v>
      </c>
      <c r="DM33" s="52" t="str">
        <f t="shared" si="221"/>
        <v>OK</v>
      </c>
    </row>
    <row r="34" spans="1:117" ht="15" x14ac:dyDescent="0.25">
      <c r="A34" s="15">
        <v>3.7</v>
      </c>
      <c r="B34" s="16" t="s">
        <v>353</v>
      </c>
      <c r="C34" s="15" t="s">
        <v>331</v>
      </c>
      <c r="D34" s="232">
        <v>21.4</v>
      </c>
      <c r="E34" s="18">
        <v>136704</v>
      </c>
      <c r="F34" s="17">
        <f t="shared" si="222"/>
        <v>2925466</v>
      </c>
      <c r="G34" s="18">
        <v>136020</v>
      </c>
      <c r="H34" s="17">
        <f t="shared" si="0"/>
        <v>2910828</v>
      </c>
      <c r="I34" s="52" t="str">
        <f t="shared" si="28"/>
        <v>OK</v>
      </c>
      <c r="J34" s="18">
        <v>136704</v>
      </c>
      <c r="K34" s="17">
        <f t="shared" si="150"/>
        <v>2925466</v>
      </c>
      <c r="L34" s="52" t="str">
        <f t="shared" si="151"/>
        <v>OK</v>
      </c>
      <c r="M34" s="18">
        <v>135895</v>
      </c>
      <c r="N34" s="17">
        <f t="shared" si="152"/>
        <v>2908153</v>
      </c>
      <c r="O34" s="52" t="str">
        <f t="shared" si="153"/>
        <v>OK</v>
      </c>
      <c r="P34" s="18">
        <v>135542</v>
      </c>
      <c r="Q34" s="17">
        <f t="shared" si="154"/>
        <v>2900599</v>
      </c>
      <c r="R34" s="52" t="str">
        <f t="shared" si="155"/>
        <v>OK</v>
      </c>
      <c r="S34" s="18">
        <v>136241</v>
      </c>
      <c r="T34" s="17">
        <f t="shared" si="156"/>
        <v>2915557</v>
      </c>
      <c r="U34" s="52" t="str">
        <f t="shared" si="157"/>
        <v>OK</v>
      </c>
      <c r="V34" s="18">
        <v>135269</v>
      </c>
      <c r="W34" s="17">
        <f t="shared" si="158"/>
        <v>2894757</v>
      </c>
      <c r="X34" s="52" t="str">
        <f t="shared" si="159"/>
        <v>OK</v>
      </c>
      <c r="Y34" s="18">
        <v>136000</v>
      </c>
      <c r="Z34" s="17">
        <f t="shared" si="160"/>
        <v>2910400</v>
      </c>
      <c r="AA34" s="52" t="str">
        <f t="shared" si="161"/>
        <v>OK</v>
      </c>
      <c r="AB34" s="18">
        <v>135610</v>
      </c>
      <c r="AC34" s="17">
        <f t="shared" si="162"/>
        <v>2902054</v>
      </c>
      <c r="AD34" s="52" t="str">
        <f t="shared" si="163"/>
        <v>OK</v>
      </c>
      <c r="AE34" s="18">
        <v>135966</v>
      </c>
      <c r="AF34" s="17">
        <f t="shared" si="164"/>
        <v>2909672</v>
      </c>
      <c r="AG34" s="52" t="str">
        <f t="shared" si="165"/>
        <v>OK</v>
      </c>
      <c r="AH34" s="18">
        <v>136230</v>
      </c>
      <c r="AI34" s="17">
        <f t="shared" si="166"/>
        <v>2915322</v>
      </c>
      <c r="AJ34" s="52" t="str">
        <f t="shared" si="167"/>
        <v>OK</v>
      </c>
      <c r="AK34" s="18">
        <v>135542</v>
      </c>
      <c r="AL34" s="17">
        <f t="shared" si="168"/>
        <v>2900599</v>
      </c>
      <c r="AM34" s="52" t="str">
        <f t="shared" si="169"/>
        <v>OK</v>
      </c>
      <c r="AN34" s="18">
        <v>136704</v>
      </c>
      <c r="AO34" s="17">
        <f t="shared" si="170"/>
        <v>2925466</v>
      </c>
      <c r="AP34" s="52" t="str">
        <f t="shared" si="171"/>
        <v>OK</v>
      </c>
      <c r="AQ34" s="18">
        <v>135679</v>
      </c>
      <c r="AR34" s="17">
        <f t="shared" si="172"/>
        <v>2903531</v>
      </c>
      <c r="AS34" s="52" t="str">
        <f t="shared" si="173"/>
        <v>OK</v>
      </c>
      <c r="AT34" s="18">
        <v>135706</v>
      </c>
      <c r="AU34" s="17">
        <f t="shared" si="174"/>
        <v>2904108</v>
      </c>
      <c r="AV34" s="52" t="str">
        <f t="shared" si="175"/>
        <v>OK</v>
      </c>
      <c r="AW34" s="18">
        <v>125000</v>
      </c>
      <c r="AX34" s="17">
        <f t="shared" si="176"/>
        <v>2675000</v>
      </c>
      <c r="AY34" s="52" t="str">
        <f t="shared" si="177"/>
        <v>OK</v>
      </c>
      <c r="AZ34" s="18">
        <v>136704</v>
      </c>
      <c r="BA34" s="17">
        <f t="shared" si="178"/>
        <v>2925466</v>
      </c>
      <c r="BB34" s="52" t="str">
        <f t="shared" si="179"/>
        <v>OK</v>
      </c>
      <c r="BC34" s="18">
        <v>135897</v>
      </c>
      <c r="BD34" s="17">
        <f t="shared" si="180"/>
        <v>2908196</v>
      </c>
      <c r="BE34" s="52" t="str">
        <f t="shared" si="181"/>
        <v>OK</v>
      </c>
      <c r="BF34" s="18">
        <v>136061</v>
      </c>
      <c r="BG34" s="17">
        <f t="shared" si="182"/>
        <v>2911705</v>
      </c>
      <c r="BH34" s="52" t="str">
        <f t="shared" si="183"/>
        <v>OK</v>
      </c>
      <c r="BI34" s="18">
        <v>135480</v>
      </c>
      <c r="BJ34" s="17">
        <f t="shared" si="184"/>
        <v>2899272</v>
      </c>
      <c r="BK34" s="52" t="str">
        <f t="shared" si="185"/>
        <v>OK</v>
      </c>
      <c r="BL34" s="18">
        <v>135884</v>
      </c>
      <c r="BM34" s="17">
        <f t="shared" si="186"/>
        <v>2907918</v>
      </c>
      <c r="BN34" s="52" t="str">
        <f t="shared" si="187"/>
        <v>OK</v>
      </c>
      <c r="BO34" s="18">
        <v>135431</v>
      </c>
      <c r="BP34" s="17">
        <f t="shared" si="188"/>
        <v>2898223</v>
      </c>
      <c r="BQ34" s="52" t="str">
        <f t="shared" si="189"/>
        <v>OK</v>
      </c>
      <c r="BR34" s="18">
        <v>135474</v>
      </c>
      <c r="BS34" s="17">
        <f t="shared" si="190"/>
        <v>2899144</v>
      </c>
      <c r="BT34" s="52" t="str">
        <f t="shared" si="191"/>
        <v>OK</v>
      </c>
      <c r="BU34" s="18">
        <v>136704</v>
      </c>
      <c r="BV34" s="17">
        <f t="shared" si="192"/>
        <v>2925466</v>
      </c>
      <c r="BW34" s="52" t="str">
        <f t="shared" si="193"/>
        <v>OK</v>
      </c>
      <c r="BX34" s="18">
        <v>135747</v>
      </c>
      <c r="BY34" s="17">
        <f t="shared" si="194"/>
        <v>2904986</v>
      </c>
      <c r="BZ34" s="52" t="str">
        <f t="shared" si="195"/>
        <v>OK</v>
      </c>
      <c r="CA34" s="18">
        <v>136704</v>
      </c>
      <c r="CB34" s="17">
        <f t="shared" si="196"/>
        <v>2925466</v>
      </c>
      <c r="CC34" s="52" t="str">
        <f t="shared" si="197"/>
        <v>OK</v>
      </c>
      <c r="CD34" s="18">
        <v>136700</v>
      </c>
      <c r="CE34" s="17">
        <f t="shared" si="198"/>
        <v>2925380</v>
      </c>
      <c r="CF34" s="52" t="str">
        <f t="shared" si="199"/>
        <v>OK</v>
      </c>
      <c r="CG34" s="18">
        <v>135761</v>
      </c>
      <c r="CH34" s="17">
        <f t="shared" si="200"/>
        <v>2905285</v>
      </c>
      <c r="CI34" s="52" t="str">
        <f t="shared" si="201"/>
        <v>OK</v>
      </c>
      <c r="CJ34" s="18">
        <v>136704</v>
      </c>
      <c r="CK34" s="17">
        <f t="shared" si="202"/>
        <v>2925466</v>
      </c>
      <c r="CL34" s="52" t="str">
        <f t="shared" si="203"/>
        <v>OK</v>
      </c>
      <c r="CM34" s="18">
        <v>136240</v>
      </c>
      <c r="CN34" s="17">
        <f t="shared" si="204"/>
        <v>2915536</v>
      </c>
      <c r="CO34" s="52" t="str">
        <f t="shared" si="205"/>
        <v>OK</v>
      </c>
      <c r="CP34" s="18">
        <v>136704</v>
      </c>
      <c r="CQ34" s="17">
        <f t="shared" si="206"/>
        <v>2925466</v>
      </c>
      <c r="CR34" s="52" t="str">
        <f t="shared" si="207"/>
        <v>OK</v>
      </c>
      <c r="CS34" s="18">
        <v>135528</v>
      </c>
      <c r="CT34" s="17">
        <f t="shared" si="208"/>
        <v>2900299</v>
      </c>
      <c r="CU34" s="52" t="str">
        <f t="shared" si="209"/>
        <v>OK</v>
      </c>
      <c r="CV34" s="18">
        <v>136554</v>
      </c>
      <c r="CW34" s="17">
        <f t="shared" si="210"/>
        <v>2922256</v>
      </c>
      <c r="CX34" s="52" t="str">
        <f t="shared" si="211"/>
        <v>OK</v>
      </c>
      <c r="CY34" s="18">
        <v>136704</v>
      </c>
      <c r="CZ34" s="17">
        <f t="shared" si="212"/>
        <v>2925466</v>
      </c>
      <c r="DA34" s="52" t="str">
        <f t="shared" si="213"/>
        <v>OK</v>
      </c>
      <c r="DB34" s="18">
        <v>135884</v>
      </c>
      <c r="DC34" s="17">
        <f t="shared" si="214"/>
        <v>2907918</v>
      </c>
      <c r="DD34" s="52" t="str">
        <f t="shared" si="215"/>
        <v>OK</v>
      </c>
      <c r="DE34" s="18">
        <v>135501</v>
      </c>
      <c r="DF34" s="17">
        <f t="shared" si="216"/>
        <v>2899721</v>
      </c>
      <c r="DG34" s="52" t="str">
        <f t="shared" si="217"/>
        <v>OK</v>
      </c>
      <c r="DH34" s="18">
        <v>135655</v>
      </c>
      <c r="DI34" s="17">
        <f t="shared" si="218"/>
        <v>2903017</v>
      </c>
      <c r="DJ34" s="52" t="str">
        <f t="shared" si="219"/>
        <v>OK</v>
      </c>
      <c r="DK34" s="18">
        <v>135729</v>
      </c>
      <c r="DL34" s="17">
        <f t="shared" si="220"/>
        <v>2904601</v>
      </c>
      <c r="DM34" s="52" t="str">
        <f t="shared" si="221"/>
        <v>OK</v>
      </c>
    </row>
    <row r="35" spans="1:117" ht="25.5" x14ac:dyDescent="0.25">
      <c r="A35" s="15">
        <v>3.8</v>
      </c>
      <c r="B35" s="16" t="s">
        <v>354</v>
      </c>
      <c r="C35" s="15" t="s">
        <v>4</v>
      </c>
      <c r="D35" s="232">
        <v>1</v>
      </c>
      <c r="E35" s="18">
        <v>370985</v>
      </c>
      <c r="F35" s="17">
        <f t="shared" si="222"/>
        <v>370985</v>
      </c>
      <c r="G35" s="18">
        <v>369130</v>
      </c>
      <c r="H35" s="17">
        <f t="shared" si="0"/>
        <v>369130</v>
      </c>
      <c r="I35" s="52" t="str">
        <f t="shared" si="28"/>
        <v>OK</v>
      </c>
      <c r="J35" s="18">
        <v>370985</v>
      </c>
      <c r="K35" s="17">
        <f t="shared" si="150"/>
        <v>370985</v>
      </c>
      <c r="L35" s="52" t="str">
        <f t="shared" si="151"/>
        <v>OK</v>
      </c>
      <c r="M35" s="18">
        <v>368789</v>
      </c>
      <c r="N35" s="17">
        <f t="shared" si="152"/>
        <v>368789</v>
      </c>
      <c r="O35" s="52" t="str">
        <f t="shared" si="153"/>
        <v>OK</v>
      </c>
      <c r="P35" s="18">
        <v>367832</v>
      </c>
      <c r="Q35" s="17">
        <f t="shared" si="154"/>
        <v>367832</v>
      </c>
      <c r="R35" s="52" t="str">
        <f t="shared" si="155"/>
        <v>OK</v>
      </c>
      <c r="S35" s="18">
        <v>369727</v>
      </c>
      <c r="T35" s="17">
        <f t="shared" si="156"/>
        <v>369727</v>
      </c>
      <c r="U35" s="52" t="str">
        <f t="shared" si="157"/>
        <v>OK</v>
      </c>
      <c r="V35" s="18">
        <v>367090</v>
      </c>
      <c r="W35" s="17">
        <f t="shared" si="158"/>
        <v>367090</v>
      </c>
      <c r="X35" s="52" t="str">
        <f t="shared" si="159"/>
        <v>OK</v>
      </c>
      <c r="Y35" s="18">
        <v>370000</v>
      </c>
      <c r="Z35" s="17">
        <f t="shared" si="160"/>
        <v>370000</v>
      </c>
      <c r="AA35" s="52" t="str">
        <f t="shared" si="161"/>
        <v>OK</v>
      </c>
      <c r="AB35" s="18">
        <v>368017</v>
      </c>
      <c r="AC35" s="17">
        <f t="shared" si="162"/>
        <v>368017</v>
      </c>
      <c r="AD35" s="52" t="str">
        <f t="shared" si="163"/>
        <v>OK</v>
      </c>
      <c r="AE35" s="18">
        <v>368982</v>
      </c>
      <c r="AF35" s="17">
        <f t="shared" si="164"/>
        <v>368982</v>
      </c>
      <c r="AG35" s="52" t="str">
        <f t="shared" si="165"/>
        <v>OK</v>
      </c>
      <c r="AH35" s="18">
        <v>369690</v>
      </c>
      <c r="AI35" s="17">
        <f t="shared" si="166"/>
        <v>369690</v>
      </c>
      <c r="AJ35" s="52" t="str">
        <f t="shared" si="167"/>
        <v>OK</v>
      </c>
      <c r="AK35" s="18">
        <v>367832</v>
      </c>
      <c r="AL35" s="17">
        <f t="shared" si="168"/>
        <v>367832</v>
      </c>
      <c r="AM35" s="52" t="str">
        <f t="shared" si="169"/>
        <v>OK</v>
      </c>
      <c r="AN35" s="18">
        <v>370985</v>
      </c>
      <c r="AO35" s="17">
        <f t="shared" si="170"/>
        <v>370985</v>
      </c>
      <c r="AP35" s="52" t="str">
        <f t="shared" si="171"/>
        <v>OK</v>
      </c>
      <c r="AQ35" s="18">
        <v>368203</v>
      </c>
      <c r="AR35" s="17">
        <f t="shared" si="172"/>
        <v>368203</v>
      </c>
      <c r="AS35" s="52" t="str">
        <f t="shared" si="173"/>
        <v>OK</v>
      </c>
      <c r="AT35" s="18">
        <v>368277</v>
      </c>
      <c r="AU35" s="17">
        <f t="shared" si="174"/>
        <v>368277</v>
      </c>
      <c r="AV35" s="52" t="str">
        <f t="shared" si="175"/>
        <v>OK</v>
      </c>
      <c r="AW35" s="18">
        <v>350000</v>
      </c>
      <c r="AX35" s="17">
        <f t="shared" si="176"/>
        <v>350000</v>
      </c>
      <c r="AY35" s="52" t="str">
        <f t="shared" si="177"/>
        <v>OK</v>
      </c>
      <c r="AZ35" s="18">
        <v>370985</v>
      </c>
      <c r="BA35" s="17">
        <f t="shared" si="178"/>
        <v>370985</v>
      </c>
      <c r="BB35" s="52" t="str">
        <f t="shared" si="179"/>
        <v>OK</v>
      </c>
      <c r="BC35" s="18">
        <v>368796</v>
      </c>
      <c r="BD35" s="17">
        <f t="shared" si="180"/>
        <v>368796</v>
      </c>
      <c r="BE35" s="52" t="str">
        <f t="shared" si="181"/>
        <v>OK</v>
      </c>
      <c r="BF35" s="18">
        <v>369241</v>
      </c>
      <c r="BG35" s="17">
        <f t="shared" si="182"/>
        <v>369241</v>
      </c>
      <c r="BH35" s="52" t="str">
        <f t="shared" si="183"/>
        <v>OK</v>
      </c>
      <c r="BI35" s="18">
        <v>367665</v>
      </c>
      <c r="BJ35" s="17">
        <f t="shared" si="184"/>
        <v>367665</v>
      </c>
      <c r="BK35" s="52" t="str">
        <f t="shared" si="185"/>
        <v>OK</v>
      </c>
      <c r="BL35" s="18">
        <v>368759</v>
      </c>
      <c r="BM35" s="17">
        <f t="shared" si="186"/>
        <v>368759</v>
      </c>
      <c r="BN35" s="52" t="str">
        <f t="shared" si="187"/>
        <v>OK</v>
      </c>
      <c r="BO35" s="18">
        <v>367531</v>
      </c>
      <c r="BP35" s="17">
        <f t="shared" si="188"/>
        <v>367531</v>
      </c>
      <c r="BQ35" s="52" t="str">
        <f t="shared" si="189"/>
        <v>OK</v>
      </c>
      <c r="BR35" s="18">
        <v>367646</v>
      </c>
      <c r="BS35" s="17">
        <f t="shared" si="190"/>
        <v>367646</v>
      </c>
      <c r="BT35" s="52" t="str">
        <f t="shared" si="191"/>
        <v>OK</v>
      </c>
      <c r="BU35" s="18">
        <v>370985</v>
      </c>
      <c r="BV35" s="17">
        <f t="shared" si="192"/>
        <v>370985</v>
      </c>
      <c r="BW35" s="52" t="str">
        <f t="shared" si="193"/>
        <v>OK</v>
      </c>
      <c r="BX35" s="18">
        <v>368388</v>
      </c>
      <c r="BY35" s="17">
        <f t="shared" si="194"/>
        <v>368388</v>
      </c>
      <c r="BZ35" s="52" t="str">
        <f t="shared" si="195"/>
        <v>OK</v>
      </c>
      <c r="CA35" s="18">
        <v>370985</v>
      </c>
      <c r="CB35" s="17">
        <f t="shared" si="196"/>
        <v>370985</v>
      </c>
      <c r="CC35" s="52" t="str">
        <f t="shared" si="197"/>
        <v>OK</v>
      </c>
      <c r="CD35" s="18">
        <v>370985</v>
      </c>
      <c r="CE35" s="17">
        <f t="shared" si="198"/>
        <v>370985</v>
      </c>
      <c r="CF35" s="52" t="str">
        <f t="shared" si="199"/>
        <v>OK</v>
      </c>
      <c r="CG35" s="18">
        <v>368425</v>
      </c>
      <c r="CH35" s="17">
        <f t="shared" si="200"/>
        <v>368425</v>
      </c>
      <c r="CI35" s="52" t="str">
        <f t="shared" si="201"/>
        <v>OK</v>
      </c>
      <c r="CJ35" s="18">
        <v>370985</v>
      </c>
      <c r="CK35" s="17">
        <f t="shared" si="202"/>
        <v>370985</v>
      </c>
      <c r="CL35" s="52" t="str">
        <f t="shared" si="203"/>
        <v>OK</v>
      </c>
      <c r="CM35" s="18">
        <v>369734</v>
      </c>
      <c r="CN35" s="17">
        <f t="shared" si="204"/>
        <v>369734</v>
      </c>
      <c r="CO35" s="52" t="str">
        <f t="shared" si="205"/>
        <v>OK</v>
      </c>
      <c r="CP35" s="18">
        <v>370985</v>
      </c>
      <c r="CQ35" s="17">
        <f t="shared" si="206"/>
        <v>370985</v>
      </c>
      <c r="CR35" s="52" t="str">
        <f t="shared" si="207"/>
        <v>OK</v>
      </c>
      <c r="CS35" s="18">
        <v>367795</v>
      </c>
      <c r="CT35" s="17">
        <f t="shared" si="208"/>
        <v>367795</v>
      </c>
      <c r="CU35" s="52" t="str">
        <f t="shared" si="209"/>
        <v>OK</v>
      </c>
      <c r="CV35" s="18">
        <v>370577</v>
      </c>
      <c r="CW35" s="17">
        <f t="shared" si="210"/>
        <v>370577</v>
      </c>
      <c r="CX35" s="52" t="str">
        <f t="shared" si="211"/>
        <v>OK</v>
      </c>
      <c r="CY35" s="18">
        <v>370985</v>
      </c>
      <c r="CZ35" s="17">
        <f t="shared" si="212"/>
        <v>370985</v>
      </c>
      <c r="DA35" s="52" t="str">
        <f t="shared" si="213"/>
        <v>OK</v>
      </c>
      <c r="DB35" s="18">
        <v>368759</v>
      </c>
      <c r="DC35" s="17">
        <f t="shared" si="214"/>
        <v>368759</v>
      </c>
      <c r="DD35" s="52" t="str">
        <f t="shared" si="215"/>
        <v>OK</v>
      </c>
      <c r="DE35" s="18">
        <v>367720</v>
      </c>
      <c r="DF35" s="17">
        <f t="shared" si="216"/>
        <v>367720</v>
      </c>
      <c r="DG35" s="52" t="str">
        <f t="shared" si="217"/>
        <v>OK</v>
      </c>
      <c r="DH35" s="18">
        <v>368138</v>
      </c>
      <c r="DI35" s="17">
        <f t="shared" si="218"/>
        <v>368138</v>
      </c>
      <c r="DJ35" s="52" t="str">
        <f t="shared" si="219"/>
        <v>OK</v>
      </c>
      <c r="DK35" s="18">
        <v>368340</v>
      </c>
      <c r="DL35" s="17">
        <f t="shared" si="220"/>
        <v>368340</v>
      </c>
      <c r="DM35" s="52" t="str">
        <f t="shared" si="221"/>
        <v>OK</v>
      </c>
    </row>
    <row r="36" spans="1:117" ht="15" x14ac:dyDescent="0.25">
      <c r="A36" s="15"/>
      <c r="B36" s="196" t="s">
        <v>355</v>
      </c>
      <c r="C36" s="15"/>
      <c r="D36" s="232"/>
      <c r="E36" s="18"/>
      <c r="F36" s="23">
        <f>SUM(F28:F35)</f>
        <v>13268841</v>
      </c>
      <c r="G36" s="18"/>
      <c r="H36" s="23">
        <f>SUM(H28:H35)</f>
        <v>13202488</v>
      </c>
      <c r="I36" s="52"/>
      <c r="J36" s="18"/>
      <c r="K36" s="23">
        <f>SUM(K28:K35)</f>
        <v>13268841</v>
      </c>
      <c r="L36" s="52"/>
      <c r="M36" s="18"/>
      <c r="N36" s="23">
        <f>SUM(N28:N35)</f>
        <v>13190294</v>
      </c>
      <c r="O36" s="52"/>
      <c r="P36" s="18"/>
      <c r="Q36" s="23">
        <f>SUM(Q28:Q35)</f>
        <v>13156056</v>
      </c>
      <c r="R36" s="52"/>
      <c r="S36" s="18"/>
      <c r="T36" s="23">
        <f>SUM(T28:T35)</f>
        <v>13223867</v>
      </c>
      <c r="U36" s="52"/>
      <c r="V36" s="18"/>
      <c r="W36" s="23">
        <f>SUM(W28:W35)</f>
        <v>13129528</v>
      </c>
      <c r="X36" s="52"/>
      <c r="Y36" s="18"/>
      <c r="Z36" s="23">
        <f>SUM(Z28:Z35)</f>
        <v>13063223</v>
      </c>
      <c r="AA36" s="52"/>
      <c r="AB36" s="18"/>
      <c r="AC36" s="23">
        <f>SUM(AC28:AC35)</f>
        <v>13162681</v>
      </c>
      <c r="AD36" s="52"/>
      <c r="AE36" s="18"/>
      <c r="AF36" s="23">
        <f>SUM(AF28:AF35)</f>
        <v>13197193</v>
      </c>
      <c r="AG36" s="52"/>
      <c r="AH36" s="18"/>
      <c r="AI36" s="23">
        <f>SUM(AI28:AI35)</f>
        <v>13222502</v>
      </c>
      <c r="AJ36" s="52"/>
      <c r="AK36" s="18"/>
      <c r="AL36" s="23">
        <f>SUM(AL28:AL35)</f>
        <v>13156068</v>
      </c>
      <c r="AM36" s="52"/>
      <c r="AN36" s="18"/>
      <c r="AO36" s="23">
        <f>SUM(AO28:AO35)</f>
        <v>13268841</v>
      </c>
      <c r="AP36" s="52"/>
      <c r="AQ36" s="18"/>
      <c r="AR36" s="23">
        <f>SUM(AR28:AR35)</f>
        <v>13169330</v>
      </c>
      <c r="AS36" s="52"/>
      <c r="AT36" s="18"/>
      <c r="AU36" s="23">
        <f>SUM(AU28:AU35)</f>
        <v>13171977</v>
      </c>
      <c r="AV36" s="52"/>
      <c r="AW36" s="18"/>
      <c r="AX36" s="23">
        <f>SUM(AX28:AX35)</f>
        <v>12156809</v>
      </c>
      <c r="AY36" s="52"/>
      <c r="AZ36" s="18"/>
      <c r="BA36" s="23">
        <f>SUM(BA28:BA35)</f>
        <v>13268841</v>
      </c>
      <c r="BB36" s="52"/>
      <c r="BC36" s="18"/>
      <c r="BD36" s="23">
        <f>SUM(BD28:BD35)</f>
        <v>13190544</v>
      </c>
      <c r="BE36" s="52"/>
      <c r="BF36" s="18"/>
      <c r="BG36" s="23">
        <f>SUM(BG28:BG35)</f>
        <v>13206466</v>
      </c>
      <c r="BH36" s="52"/>
      <c r="BI36" s="18"/>
      <c r="BJ36" s="23">
        <f>SUM(BJ28:BJ35)</f>
        <v>13150074</v>
      </c>
      <c r="BK36" s="52"/>
      <c r="BL36" s="18"/>
      <c r="BM36" s="23">
        <f>SUM(BM28:BM35)</f>
        <v>13189231</v>
      </c>
      <c r="BN36" s="52"/>
      <c r="BO36" s="18"/>
      <c r="BP36" s="23">
        <f>SUM(BP28:BP35)</f>
        <v>13145286</v>
      </c>
      <c r="BQ36" s="52"/>
      <c r="BR36" s="18"/>
      <c r="BS36" s="23">
        <f>SUM(BS28:BS35)</f>
        <v>13149430</v>
      </c>
      <c r="BT36" s="52"/>
      <c r="BU36" s="18"/>
      <c r="BV36" s="23">
        <f>SUM(BV28:BV35)</f>
        <v>13268841</v>
      </c>
      <c r="BW36" s="52"/>
      <c r="BX36" s="18"/>
      <c r="BY36" s="23">
        <f>SUM(BY28:BY35)</f>
        <v>13175959</v>
      </c>
      <c r="BZ36" s="52"/>
      <c r="CA36" s="18" t="s">
        <v>514</v>
      </c>
      <c r="CB36" s="23">
        <f>SUM(CB28:CB35)</f>
        <v>13268841</v>
      </c>
      <c r="CC36" s="52"/>
      <c r="CD36" s="18"/>
      <c r="CE36" s="23">
        <f>SUM(CE28:CE35)</f>
        <v>13268755</v>
      </c>
      <c r="CF36" s="52"/>
      <c r="CG36" s="18"/>
      <c r="CH36" s="23">
        <f>SUM(CH28:CH35)</f>
        <v>13177291</v>
      </c>
      <c r="CI36" s="52"/>
      <c r="CJ36" s="18"/>
      <c r="CK36" s="23">
        <f>SUM(CK28:CK35)</f>
        <v>13268841</v>
      </c>
      <c r="CL36" s="52"/>
      <c r="CM36" s="18"/>
      <c r="CN36" s="23">
        <f>SUM(CN28:CN35)</f>
        <v>13224035</v>
      </c>
      <c r="CO36" s="52"/>
      <c r="CP36" s="18"/>
      <c r="CQ36" s="23">
        <f>SUM(CQ28:CQ35)</f>
        <v>13268841</v>
      </c>
      <c r="CR36" s="52"/>
      <c r="CS36" s="18"/>
      <c r="CT36" s="23">
        <f>SUM(CT28:CT35)</f>
        <v>13154722</v>
      </c>
      <c r="CU36" s="52"/>
      <c r="CV36" s="18"/>
      <c r="CW36" s="23">
        <f>SUM(CW28:CW35)</f>
        <v>13254253</v>
      </c>
      <c r="CX36" s="52"/>
      <c r="CY36" s="18"/>
      <c r="CZ36" s="23">
        <f>SUM(CZ28:CZ35)</f>
        <v>13268841</v>
      </c>
      <c r="DA36" s="52"/>
      <c r="DB36" s="18"/>
      <c r="DC36" s="23">
        <f>SUM(DC28:DC35)</f>
        <v>13189231</v>
      </c>
      <c r="DD36" s="52"/>
      <c r="DE36" s="18"/>
      <c r="DF36" s="23">
        <f>SUM(DF28:DF35)</f>
        <v>13152075</v>
      </c>
      <c r="DG36" s="52"/>
      <c r="DH36" s="18"/>
      <c r="DI36" s="23">
        <f>SUM(DI28:DI35)</f>
        <v>13167007</v>
      </c>
      <c r="DJ36" s="52"/>
      <c r="DK36" s="18"/>
      <c r="DL36" s="23">
        <f>SUM(DL28:DL35)</f>
        <v>13174227</v>
      </c>
      <c r="DM36" s="52"/>
    </row>
    <row r="37" spans="1:117" x14ac:dyDescent="0.25">
      <c r="A37" s="187">
        <v>4</v>
      </c>
      <c r="B37" s="3" t="s">
        <v>356</v>
      </c>
      <c r="C37" s="187"/>
      <c r="D37" s="233"/>
      <c r="E37" s="187"/>
      <c r="F37" s="187"/>
      <c r="G37" s="187"/>
      <c r="H37" s="187"/>
      <c r="I37" s="15"/>
      <c r="J37" s="191"/>
      <c r="K37" s="191"/>
      <c r="L37" s="15"/>
      <c r="M37" s="191"/>
      <c r="N37" s="191"/>
      <c r="O37" s="15"/>
      <c r="P37" s="191"/>
      <c r="Q37" s="191"/>
      <c r="R37" s="15"/>
      <c r="S37" s="191"/>
      <c r="T37" s="191"/>
      <c r="U37" s="15"/>
      <c r="V37" s="191"/>
      <c r="W37" s="191"/>
      <c r="X37" s="15"/>
      <c r="Y37" s="191"/>
      <c r="Z37" s="191"/>
      <c r="AA37" s="15"/>
      <c r="AB37" s="191"/>
      <c r="AC37" s="191"/>
      <c r="AD37" s="15"/>
      <c r="AE37" s="191"/>
      <c r="AF37" s="191"/>
      <c r="AG37" s="15"/>
      <c r="AH37" s="191"/>
      <c r="AI37" s="191"/>
      <c r="AJ37" s="15"/>
      <c r="AK37" s="191"/>
      <c r="AL37" s="191"/>
      <c r="AM37" s="15"/>
      <c r="AN37" s="191"/>
      <c r="AO37" s="191"/>
      <c r="AP37" s="15"/>
      <c r="AQ37" s="191"/>
      <c r="AR37" s="191"/>
      <c r="AS37" s="15"/>
      <c r="AT37" s="191"/>
      <c r="AU37" s="191"/>
      <c r="AV37" s="15"/>
      <c r="AW37" s="191"/>
      <c r="AX37" s="191"/>
      <c r="AY37" s="15"/>
      <c r="AZ37" s="191"/>
      <c r="BA37" s="191"/>
      <c r="BB37" s="15"/>
      <c r="BC37" s="191"/>
      <c r="BD37" s="191"/>
      <c r="BE37" s="15"/>
      <c r="BF37" s="191"/>
      <c r="BG37" s="191"/>
      <c r="BH37" s="15"/>
      <c r="BI37" s="191"/>
      <c r="BJ37" s="191"/>
      <c r="BK37" s="15"/>
      <c r="BL37" s="191"/>
      <c r="BM37" s="191"/>
      <c r="BN37" s="15"/>
      <c r="BO37" s="191"/>
      <c r="BP37" s="191"/>
      <c r="BQ37" s="15"/>
      <c r="BR37" s="191"/>
      <c r="BS37" s="191"/>
      <c r="BT37" s="15"/>
      <c r="BU37" s="191"/>
      <c r="BV37" s="191"/>
      <c r="BW37" s="15"/>
      <c r="BX37" s="191"/>
      <c r="BY37" s="191"/>
      <c r="BZ37" s="15"/>
      <c r="CA37" s="191" t="s">
        <v>514</v>
      </c>
      <c r="CB37" s="191"/>
      <c r="CC37" s="15"/>
      <c r="CD37" s="191"/>
      <c r="CE37" s="191"/>
      <c r="CF37" s="15"/>
      <c r="CG37" s="191"/>
      <c r="CH37" s="191"/>
      <c r="CI37" s="15"/>
      <c r="CJ37" s="235"/>
      <c r="CK37" s="235"/>
      <c r="CL37" s="15"/>
      <c r="CM37" s="235"/>
      <c r="CN37" s="235"/>
      <c r="CO37" s="15"/>
      <c r="CP37" s="235"/>
      <c r="CQ37" s="235"/>
      <c r="CR37" s="15"/>
      <c r="CS37" s="235"/>
      <c r="CT37" s="235"/>
      <c r="CU37" s="15"/>
      <c r="CV37" s="235"/>
      <c r="CW37" s="235"/>
      <c r="CX37" s="15"/>
      <c r="CY37" s="235"/>
      <c r="CZ37" s="235"/>
      <c r="DA37" s="15"/>
      <c r="DB37" s="191"/>
      <c r="DC37" s="191"/>
      <c r="DD37" s="15"/>
      <c r="DE37" s="191"/>
      <c r="DF37" s="191"/>
      <c r="DG37" s="15"/>
      <c r="DH37" s="235"/>
      <c r="DI37" s="235"/>
      <c r="DJ37" s="15"/>
      <c r="DK37" s="235"/>
      <c r="DL37" s="235"/>
      <c r="DM37" s="15"/>
    </row>
    <row r="38" spans="1:117" ht="15" x14ac:dyDescent="0.25">
      <c r="A38" s="15">
        <v>4.0999999999999996</v>
      </c>
      <c r="B38" s="16" t="s">
        <v>347</v>
      </c>
      <c r="C38" s="15" t="s">
        <v>4</v>
      </c>
      <c r="D38" s="232">
        <v>6</v>
      </c>
      <c r="E38" s="18">
        <v>310603</v>
      </c>
      <c r="F38" s="17">
        <f t="shared" ref="F38:F44" si="223">ROUND(D38*E38,0)</f>
        <v>1863618</v>
      </c>
      <c r="G38" s="18">
        <v>309050</v>
      </c>
      <c r="H38" s="17">
        <f t="shared" ref="H38:H44" si="224">ROUND($D38*G38,0)</f>
        <v>1854300</v>
      </c>
      <c r="I38" s="52" t="str">
        <f t="shared" ref="I38:I44" si="225">+IF(G38&lt;=$E38,"OK","NO OK")</f>
        <v>OK</v>
      </c>
      <c r="J38" s="18">
        <v>310603</v>
      </c>
      <c r="K38" s="17">
        <f t="shared" ref="K38:K44" si="226">ROUND($D38*J38,0)</f>
        <v>1863618</v>
      </c>
      <c r="L38" s="52" t="str">
        <f t="shared" ref="L38:L44" si="227">+IF(J38&lt;=$E38,"OK","NO OK")</f>
        <v>OK</v>
      </c>
      <c r="M38" s="18">
        <v>308764</v>
      </c>
      <c r="N38" s="17">
        <f t="shared" ref="N38:N44" si="228">ROUND($D38*M38,0)</f>
        <v>1852584</v>
      </c>
      <c r="O38" s="52" t="str">
        <f t="shared" ref="O38:O44" si="229">+IF(M38&lt;=$E38,"OK","NO OK")</f>
        <v>OK</v>
      </c>
      <c r="P38" s="18">
        <v>307963</v>
      </c>
      <c r="Q38" s="17">
        <f t="shared" ref="Q38:Q44" si="230">ROUND($D38*P38,0)</f>
        <v>1847778</v>
      </c>
      <c r="R38" s="52" t="str">
        <f t="shared" ref="R38:R44" si="231">+IF(P38&lt;=$E38,"OK","NO OK")</f>
        <v>OK</v>
      </c>
      <c r="S38" s="18">
        <v>309550</v>
      </c>
      <c r="T38" s="17">
        <f t="shared" ref="T38:T44" si="232">ROUND($D38*S38,0)</f>
        <v>1857300</v>
      </c>
      <c r="U38" s="52" t="str">
        <f t="shared" ref="U38:U44" si="233">+IF(S38&lt;=$E38,"OK","NO OK")</f>
        <v>OK</v>
      </c>
      <c r="V38" s="18">
        <v>307342</v>
      </c>
      <c r="W38" s="17">
        <f t="shared" ref="W38:W44" si="234">ROUND($D38*V38,0)</f>
        <v>1844052</v>
      </c>
      <c r="X38" s="52" t="str">
        <f t="shared" ref="X38:X44" si="235">+IF(V38&lt;=$E38,"OK","NO OK")</f>
        <v>OK</v>
      </c>
      <c r="Y38" s="18">
        <v>310000</v>
      </c>
      <c r="Z38" s="17">
        <f t="shared" ref="Z38:Z44" si="236">ROUND($D38*Y38,0)</f>
        <v>1860000</v>
      </c>
      <c r="AA38" s="52" t="str">
        <f t="shared" ref="AA38:AA44" si="237">+IF(Y38&lt;=$E38,"OK","NO OK")</f>
        <v>OK</v>
      </c>
      <c r="AB38" s="18">
        <v>308118</v>
      </c>
      <c r="AC38" s="17">
        <f t="shared" ref="AC38:AC44" si="238">ROUND($D38*AB38,0)</f>
        <v>1848708</v>
      </c>
      <c r="AD38" s="52" t="str">
        <f t="shared" ref="AD38:AD44" si="239">+IF(AB38&lt;=$E38,"OK","NO OK")</f>
        <v>OK</v>
      </c>
      <c r="AE38" s="18">
        <v>308926</v>
      </c>
      <c r="AF38" s="17">
        <f t="shared" ref="AF38:AF44" si="240">ROUND($D38*AE38,0)</f>
        <v>1853556</v>
      </c>
      <c r="AG38" s="52" t="str">
        <f t="shared" ref="AG38:AG44" si="241">+IF(AE38&lt;=$E38,"OK","NO OK")</f>
        <v>OK</v>
      </c>
      <c r="AH38" s="18">
        <v>309520</v>
      </c>
      <c r="AI38" s="17">
        <f t="shared" ref="AI38:AI44" si="242">ROUND($D38*AH38,0)</f>
        <v>1857120</v>
      </c>
      <c r="AJ38" s="52" t="str">
        <f t="shared" ref="AJ38:AJ44" si="243">+IF(AH38&lt;=$E38,"OK","NO OK")</f>
        <v>OK</v>
      </c>
      <c r="AK38" s="18">
        <v>307963</v>
      </c>
      <c r="AL38" s="17">
        <f t="shared" ref="AL38:AL44" si="244">ROUND($D38*AK38,0)</f>
        <v>1847778</v>
      </c>
      <c r="AM38" s="52" t="str">
        <f t="shared" ref="AM38:AM44" si="245">+IF(AK38&lt;=$E38,"OK","NO OK")</f>
        <v>OK</v>
      </c>
      <c r="AN38" s="18">
        <v>310603</v>
      </c>
      <c r="AO38" s="17">
        <f t="shared" ref="AO38:AO44" si="246">ROUND($D38*AN38,0)</f>
        <v>1863618</v>
      </c>
      <c r="AP38" s="52" t="str">
        <f t="shared" ref="AP38:AP44" si="247">+IF(AN38&lt;=$E38,"OK","NO OK")</f>
        <v>OK</v>
      </c>
      <c r="AQ38" s="18">
        <v>308273</v>
      </c>
      <c r="AR38" s="17">
        <f t="shared" ref="AR38:AR44" si="248">ROUND($D38*AQ38,0)</f>
        <v>1849638</v>
      </c>
      <c r="AS38" s="52" t="str">
        <f t="shared" ref="AS38:AS44" si="249">+IF(AQ38&lt;=$E38,"OK","NO OK")</f>
        <v>OK</v>
      </c>
      <c r="AT38" s="18">
        <v>308336</v>
      </c>
      <c r="AU38" s="17">
        <f t="shared" ref="AU38:AU44" si="250">ROUND($D38*AT38,0)</f>
        <v>1850016</v>
      </c>
      <c r="AV38" s="52" t="str">
        <f t="shared" ref="AV38:AV44" si="251">+IF(AT38&lt;=$E38,"OK","NO OK")</f>
        <v>OK</v>
      </c>
      <c r="AW38" s="18">
        <v>300000</v>
      </c>
      <c r="AX38" s="17">
        <f t="shared" ref="AX38:AX44" si="252">ROUND($D38*AW38,0)</f>
        <v>1800000</v>
      </c>
      <c r="AY38" s="52" t="str">
        <f t="shared" ref="AY38:AY44" si="253">+IF(AW38&lt;=$E38,"OK","NO OK")</f>
        <v>OK</v>
      </c>
      <c r="AZ38" s="18">
        <v>310603</v>
      </c>
      <c r="BA38" s="17">
        <f t="shared" ref="BA38:BA44" si="254">ROUND($D38*AZ38,0)</f>
        <v>1863618</v>
      </c>
      <c r="BB38" s="52" t="str">
        <f t="shared" ref="BB38:BB44" si="255">+IF(AZ38&lt;=$E38,"OK","NO OK")</f>
        <v>OK</v>
      </c>
      <c r="BC38" s="18">
        <v>308770</v>
      </c>
      <c r="BD38" s="17">
        <f t="shared" ref="BD38:BD44" si="256">ROUND($D38*BC38,0)</f>
        <v>1852620</v>
      </c>
      <c r="BE38" s="52" t="str">
        <f t="shared" ref="BE38:BE44" si="257">+IF(BC38&lt;=$E38,"OK","NO OK")</f>
        <v>OK</v>
      </c>
      <c r="BF38" s="18">
        <v>309143</v>
      </c>
      <c r="BG38" s="17">
        <f t="shared" ref="BG38:BG44" si="258">ROUND($D38*BF38,0)</f>
        <v>1854858</v>
      </c>
      <c r="BH38" s="52" t="str">
        <f t="shared" ref="BH38:BH44" si="259">+IF(BF38&lt;=$E38,"OK","NO OK")</f>
        <v>OK</v>
      </c>
      <c r="BI38" s="18">
        <v>307823</v>
      </c>
      <c r="BJ38" s="17">
        <f t="shared" ref="BJ38:BJ44" si="260">ROUND($D38*BI38,0)</f>
        <v>1846938</v>
      </c>
      <c r="BK38" s="52" t="str">
        <f t="shared" ref="BK38:BK44" si="261">+IF(BI38&lt;=$E38,"OK","NO OK")</f>
        <v>OK</v>
      </c>
      <c r="BL38" s="18">
        <v>308739</v>
      </c>
      <c r="BM38" s="17">
        <f t="shared" ref="BM38:BM44" si="262">ROUND($D38*BL38,0)</f>
        <v>1852434</v>
      </c>
      <c r="BN38" s="52" t="str">
        <f t="shared" ref="BN38:BN44" si="263">+IF(BL38&lt;=$E38,"OK","NO OK")</f>
        <v>OK</v>
      </c>
      <c r="BO38" s="18">
        <v>307711</v>
      </c>
      <c r="BP38" s="17">
        <f t="shared" ref="BP38:BP44" si="264">ROUND($D38*BO38,0)</f>
        <v>1846266</v>
      </c>
      <c r="BQ38" s="52" t="str">
        <f t="shared" ref="BQ38:BQ44" si="265">+IF(BO38&lt;=$E38,"OK","NO OK")</f>
        <v>OK</v>
      </c>
      <c r="BR38" s="18">
        <v>307808</v>
      </c>
      <c r="BS38" s="17">
        <f t="shared" ref="BS38:BS44" si="266">ROUND($D38*BR38,0)</f>
        <v>1846848</v>
      </c>
      <c r="BT38" s="52" t="str">
        <f t="shared" ref="BT38:BT44" si="267">+IF(BR38&lt;=$E38,"OK","NO OK")</f>
        <v>OK</v>
      </c>
      <c r="BU38" s="18">
        <v>310603</v>
      </c>
      <c r="BV38" s="17">
        <f t="shared" ref="BV38:BV44" si="268">ROUND($D38*BU38,0)</f>
        <v>1863618</v>
      </c>
      <c r="BW38" s="52" t="str">
        <f t="shared" ref="BW38:BW44" si="269">+IF(BU38&lt;=$E38,"OK","NO OK")</f>
        <v>OK</v>
      </c>
      <c r="BX38" s="18">
        <v>308429</v>
      </c>
      <c r="BY38" s="17">
        <f t="shared" ref="BY38:BY44" si="270">ROUND($D38*BX38,0)</f>
        <v>1850574</v>
      </c>
      <c r="BZ38" s="52" t="str">
        <f t="shared" ref="BZ38:BZ44" si="271">+IF(BX38&lt;=$E38,"OK","NO OK")</f>
        <v>OK</v>
      </c>
      <c r="CA38" s="18">
        <v>310603</v>
      </c>
      <c r="CB38" s="17">
        <f t="shared" ref="CB38:CB44" si="272">ROUND($D38*CA38,0)</f>
        <v>1863618</v>
      </c>
      <c r="CC38" s="52" t="str">
        <f t="shared" ref="CC38:CC44" si="273">+IF(CA38&lt;=$E38,"OK","NO OK")</f>
        <v>OK</v>
      </c>
      <c r="CD38" s="18">
        <v>310603</v>
      </c>
      <c r="CE38" s="17">
        <f t="shared" ref="CE38:CE44" si="274">ROUND($D38*CD38,0)</f>
        <v>1863618</v>
      </c>
      <c r="CF38" s="52" t="str">
        <f t="shared" ref="CF38:CF44" si="275">+IF(CD38&lt;=$E38,"OK","NO OK")</f>
        <v>OK</v>
      </c>
      <c r="CG38" s="18">
        <v>308460</v>
      </c>
      <c r="CH38" s="17">
        <f t="shared" ref="CH38:CH44" si="276">ROUND($D38*CG38,0)</f>
        <v>1850760</v>
      </c>
      <c r="CI38" s="52" t="str">
        <f t="shared" ref="CI38:CI44" si="277">+IF(CG38&lt;=$E38,"OK","NO OK")</f>
        <v>OK</v>
      </c>
      <c r="CJ38" s="18">
        <v>310603</v>
      </c>
      <c r="CK38" s="17">
        <f t="shared" ref="CK38:CK44" si="278">ROUND($D38*CJ38,0)</f>
        <v>1863618</v>
      </c>
      <c r="CL38" s="52" t="str">
        <f t="shared" ref="CL38:CL44" si="279">+IF(CJ38&lt;=$E38,"OK","NO OK")</f>
        <v>OK</v>
      </c>
      <c r="CM38" s="18">
        <v>309556</v>
      </c>
      <c r="CN38" s="17">
        <f t="shared" ref="CN38:CN44" si="280">ROUND($D38*CM38,0)</f>
        <v>1857336</v>
      </c>
      <c r="CO38" s="52" t="str">
        <f t="shared" ref="CO38:CO44" si="281">+IF(CM38&lt;=$E38,"OK","NO OK")</f>
        <v>OK</v>
      </c>
      <c r="CP38" s="18">
        <v>310603</v>
      </c>
      <c r="CQ38" s="17">
        <f t="shared" ref="CQ38:CQ44" si="282">ROUND($D38*CP38,0)</f>
        <v>1863618</v>
      </c>
      <c r="CR38" s="52" t="str">
        <f t="shared" ref="CR38:CR44" si="283">+IF(CP38&lt;=$E38,"OK","NO OK")</f>
        <v>OK</v>
      </c>
      <c r="CS38" s="18">
        <v>307932</v>
      </c>
      <c r="CT38" s="17">
        <f t="shared" ref="CT38:CT44" si="284">ROUND($D38*CS38,0)</f>
        <v>1847592</v>
      </c>
      <c r="CU38" s="52" t="str">
        <f t="shared" ref="CU38:CU44" si="285">+IF(CS38&lt;=$E38,"OK","NO OK")</f>
        <v>OK</v>
      </c>
      <c r="CV38" s="18">
        <v>310261</v>
      </c>
      <c r="CW38" s="17">
        <f t="shared" ref="CW38:CW44" si="286">ROUND($D38*CV38,0)</f>
        <v>1861566</v>
      </c>
      <c r="CX38" s="52" t="str">
        <f t="shared" ref="CX38:CX44" si="287">+IF(CV38&lt;=$E38,"OK","NO OK")</f>
        <v>OK</v>
      </c>
      <c r="CY38" s="18">
        <v>310603</v>
      </c>
      <c r="CZ38" s="17">
        <f t="shared" ref="CZ38:CZ44" si="288">ROUND($D38*CY38,0)</f>
        <v>1863618</v>
      </c>
      <c r="DA38" s="52" t="str">
        <f t="shared" ref="DA38:DA44" si="289">+IF(CY38&lt;=$E38,"OK","NO OK")</f>
        <v>OK</v>
      </c>
      <c r="DB38" s="18">
        <v>308739</v>
      </c>
      <c r="DC38" s="17">
        <f t="shared" ref="DC38:DC44" si="290">ROUND($D38*DB38,0)</f>
        <v>1852434</v>
      </c>
      <c r="DD38" s="52" t="str">
        <f t="shared" ref="DD38:DD44" si="291">+IF(DB38&lt;=$E38,"OK","NO OK")</f>
        <v>OK</v>
      </c>
      <c r="DE38" s="18">
        <v>307870</v>
      </c>
      <c r="DF38" s="17">
        <f t="shared" ref="DF38:DF44" si="292">ROUND($D38*DE38,0)</f>
        <v>1847220</v>
      </c>
      <c r="DG38" s="52" t="str">
        <f t="shared" ref="DG38:DG44" si="293">+IF(DE38&lt;=$E38,"OK","NO OK")</f>
        <v>OK</v>
      </c>
      <c r="DH38" s="18">
        <v>308219</v>
      </c>
      <c r="DI38" s="17">
        <f t="shared" ref="DI38:DI44" si="294">ROUND($D38*DH38,0)</f>
        <v>1849314</v>
      </c>
      <c r="DJ38" s="52" t="str">
        <f t="shared" ref="DJ38:DJ44" si="295">+IF(DH38&lt;=$E38,"OK","NO OK")</f>
        <v>OK</v>
      </c>
      <c r="DK38" s="18">
        <v>308388</v>
      </c>
      <c r="DL38" s="17">
        <f t="shared" ref="DL38:DL44" si="296">ROUND($D38*DK38,0)</f>
        <v>1850328</v>
      </c>
      <c r="DM38" s="52" t="str">
        <f t="shared" ref="DM38:DM44" si="297">+IF(DK38&lt;=$E38,"OK","NO OK")</f>
        <v>OK</v>
      </c>
    </row>
    <row r="39" spans="1:117" ht="15" x14ac:dyDescent="0.25">
      <c r="A39" s="15">
        <v>4.2</v>
      </c>
      <c r="B39" s="16" t="s">
        <v>357</v>
      </c>
      <c r="C39" s="15" t="s">
        <v>331</v>
      </c>
      <c r="D39" s="232">
        <v>36.26</v>
      </c>
      <c r="E39" s="18">
        <v>30235</v>
      </c>
      <c r="F39" s="17">
        <f t="shared" si="223"/>
        <v>1096321</v>
      </c>
      <c r="G39" s="18">
        <v>30085</v>
      </c>
      <c r="H39" s="17">
        <f t="shared" si="224"/>
        <v>1090882</v>
      </c>
      <c r="I39" s="52" t="str">
        <f t="shared" si="225"/>
        <v>OK</v>
      </c>
      <c r="J39" s="18">
        <v>30235</v>
      </c>
      <c r="K39" s="17">
        <f t="shared" si="226"/>
        <v>1096321</v>
      </c>
      <c r="L39" s="52" t="str">
        <f t="shared" si="227"/>
        <v>OK</v>
      </c>
      <c r="M39" s="18">
        <v>30056</v>
      </c>
      <c r="N39" s="17">
        <f t="shared" si="228"/>
        <v>1089831</v>
      </c>
      <c r="O39" s="52" t="str">
        <f t="shared" si="229"/>
        <v>OK</v>
      </c>
      <c r="P39" s="18">
        <v>29978</v>
      </c>
      <c r="Q39" s="17">
        <f t="shared" si="230"/>
        <v>1087002</v>
      </c>
      <c r="R39" s="52" t="str">
        <f t="shared" si="231"/>
        <v>OK</v>
      </c>
      <c r="S39" s="18">
        <v>30133</v>
      </c>
      <c r="T39" s="17">
        <f t="shared" si="232"/>
        <v>1092623</v>
      </c>
      <c r="U39" s="52" t="str">
        <f t="shared" si="233"/>
        <v>OK</v>
      </c>
      <c r="V39" s="18">
        <v>29918</v>
      </c>
      <c r="W39" s="17">
        <f t="shared" si="234"/>
        <v>1084827</v>
      </c>
      <c r="X39" s="52" t="str">
        <f t="shared" si="235"/>
        <v>OK</v>
      </c>
      <c r="Y39" s="18">
        <v>30235</v>
      </c>
      <c r="Z39" s="17">
        <f t="shared" si="236"/>
        <v>1096321</v>
      </c>
      <c r="AA39" s="52" t="str">
        <f t="shared" si="237"/>
        <v>OK</v>
      </c>
      <c r="AB39" s="18">
        <v>29993</v>
      </c>
      <c r="AC39" s="17">
        <f t="shared" si="238"/>
        <v>1087546</v>
      </c>
      <c r="AD39" s="52" t="str">
        <f t="shared" si="239"/>
        <v>OK</v>
      </c>
      <c r="AE39" s="18">
        <v>30072</v>
      </c>
      <c r="AF39" s="17">
        <f t="shared" si="240"/>
        <v>1090411</v>
      </c>
      <c r="AG39" s="52" t="str">
        <f t="shared" si="241"/>
        <v>OK</v>
      </c>
      <c r="AH39" s="18">
        <v>30130</v>
      </c>
      <c r="AI39" s="17">
        <f t="shared" si="242"/>
        <v>1092514</v>
      </c>
      <c r="AJ39" s="52" t="str">
        <f t="shared" si="243"/>
        <v>OK</v>
      </c>
      <c r="AK39" s="18">
        <v>29978</v>
      </c>
      <c r="AL39" s="17">
        <f t="shared" si="244"/>
        <v>1087002</v>
      </c>
      <c r="AM39" s="52" t="str">
        <f t="shared" si="245"/>
        <v>OK</v>
      </c>
      <c r="AN39" s="18">
        <v>30235</v>
      </c>
      <c r="AO39" s="17">
        <f t="shared" si="246"/>
        <v>1096321</v>
      </c>
      <c r="AP39" s="52" t="str">
        <f t="shared" si="247"/>
        <v>OK</v>
      </c>
      <c r="AQ39" s="18">
        <v>30008</v>
      </c>
      <c r="AR39" s="17">
        <f t="shared" si="248"/>
        <v>1088090</v>
      </c>
      <c r="AS39" s="52" t="str">
        <f t="shared" si="249"/>
        <v>OK</v>
      </c>
      <c r="AT39" s="18">
        <v>30014</v>
      </c>
      <c r="AU39" s="17">
        <f t="shared" si="250"/>
        <v>1088308</v>
      </c>
      <c r="AV39" s="52" t="str">
        <f t="shared" si="251"/>
        <v>OK</v>
      </c>
      <c r="AW39" s="18">
        <v>30235</v>
      </c>
      <c r="AX39" s="17">
        <f t="shared" si="252"/>
        <v>1096321</v>
      </c>
      <c r="AY39" s="52" t="str">
        <f t="shared" si="253"/>
        <v>OK</v>
      </c>
      <c r="AZ39" s="18">
        <v>30235</v>
      </c>
      <c r="BA39" s="17">
        <f t="shared" si="254"/>
        <v>1096321</v>
      </c>
      <c r="BB39" s="52" t="str">
        <f t="shared" si="255"/>
        <v>OK</v>
      </c>
      <c r="BC39" s="18">
        <v>30057</v>
      </c>
      <c r="BD39" s="17">
        <f t="shared" si="256"/>
        <v>1089867</v>
      </c>
      <c r="BE39" s="52" t="str">
        <f t="shared" si="257"/>
        <v>OK</v>
      </c>
      <c r="BF39" s="18">
        <v>30093</v>
      </c>
      <c r="BG39" s="17">
        <f t="shared" si="258"/>
        <v>1091172</v>
      </c>
      <c r="BH39" s="52" t="str">
        <f t="shared" si="259"/>
        <v>OK</v>
      </c>
      <c r="BI39" s="18">
        <v>29964</v>
      </c>
      <c r="BJ39" s="17">
        <f t="shared" si="260"/>
        <v>1086495</v>
      </c>
      <c r="BK39" s="52" t="str">
        <f t="shared" si="261"/>
        <v>OK</v>
      </c>
      <c r="BL39" s="18">
        <v>30054</v>
      </c>
      <c r="BM39" s="17">
        <f t="shared" si="262"/>
        <v>1089758</v>
      </c>
      <c r="BN39" s="52" t="str">
        <f t="shared" si="263"/>
        <v>OK</v>
      </c>
      <c r="BO39" s="18">
        <v>29953</v>
      </c>
      <c r="BP39" s="17">
        <f t="shared" si="264"/>
        <v>1086096</v>
      </c>
      <c r="BQ39" s="52" t="str">
        <f t="shared" si="265"/>
        <v>OK</v>
      </c>
      <c r="BR39" s="18">
        <v>29963</v>
      </c>
      <c r="BS39" s="17">
        <f t="shared" si="266"/>
        <v>1086458</v>
      </c>
      <c r="BT39" s="52" t="str">
        <f t="shared" si="267"/>
        <v>OK</v>
      </c>
      <c r="BU39" s="18">
        <v>30235</v>
      </c>
      <c r="BV39" s="17">
        <f t="shared" si="268"/>
        <v>1096321</v>
      </c>
      <c r="BW39" s="52" t="str">
        <f t="shared" si="269"/>
        <v>OK</v>
      </c>
      <c r="BX39" s="18">
        <v>30023</v>
      </c>
      <c r="BY39" s="17">
        <f t="shared" si="270"/>
        <v>1088634</v>
      </c>
      <c r="BZ39" s="52" t="str">
        <f t="shared" si="271"/>
        <v>OK</v>
      </c>
      <c r="CA39" s="18">
        <v>30235</v>
      </c>
      <c r="CB39" s="17">
        <f t="shared" si="272"/>
        <v>1096321</v>
      </c>
      <c r="CC39" s="52" t="str">
        <f t="shared" si="273"/>
        <v>OK</v>
      </c>
      <c r="CD39" s="18">
        <v>3000</v>
      </c>
      <c r="CE39" s="17">
        <f t="shared" si="274"/>
        <v>108780</v>
      </c>
      <c r="CF39" s="52" t="str">
        <f t="shared" si="275"/>
        <v>OK</v>
      </c>
      <c r="CG39" s="18">
        <v>30026</v>
      </c>
      <c r="CH39" s="17">
        <f t="shared" si="276"/>
        <v>1088743</v>
      </c>
      <c r="CI39" s="52" t="str">
        <f t="shared" si="277"/>
        <v>OK</v>
      </c>
      <c r="CJ39" s="18">
        <v>30235</v>
      </c>
      <c r="CK39" s="17">
        <f t="shared" si="278"/>
        <v>1096321</v>
      </c>
      <c r="CL39" s="52" t="str">
        <f t="shared" si="279"/>
        <v>OK</v>
      </c>
      <c r="CM39" s="18">
        <v>30100</v>
      </c>
      <c r="CN39" s="17">
        <f t="shared" si="280"/>
        <v>1091426</v>
      </c>
      <c r="CO39" s="52" t="str">
        <f t="shared" si="281"/>
        <v>OK</v>
      </c>
      <c r="CP39" s="18">
        <v>30235</v>
      </c>
      <c r="CQ39" s="17">
        <f t="shared" si="282"/>
        <v>1096321</v>
      </c>
      <c r="CR39" s="52" t="str">
        <f t="shared" si="283"/>
        <v>OK</v>
      </c>
      <c r="CS39" s="18">
        <v>29975</v>
      </c>
      <c r="CT39" s="17">
        <f t="shared" si="284"/>
        <v>1086894</v>
      </c>
      <c r="CU39" s="52" t="str">
        <f t="shared" si="285"/>
        <v>OK</v>
      </c>
      <c r="CV39" s="18">
        <v>30202</v>
      </c>
      <c r="CW39" s="17">
        <f t="shared" si="286"/>
        <v>1095125</v>
      </c>
      <c r="CX39" s="52" t="str">
        <f t="shared" si="287"/>
        <v>OK</v>
      </c>
      <c r="CY39" s="18">
        <v>30235</v>
      </c>
      <c r="CZ39" s="17">
        <f t="shared" si="288"/>
        <v>1096321</v>
      </c>
      <c r="DA39" s="52" t="str">
        <f t="shared" si="289"/>
        <v>OK</v>
      </c>
      <c r="DB39" s="18">
        <v>30054</v>
      </c>
      <c r="DC39" s="17">
        <f t="shared" si="290"/>
        <v>1089758</v>
      </c>
      <c r="DD39" s="52" t="str">
        <f t="shared" si="291"/>
        <v>OK</v>
      </c>
      <c r="DE39" s="18">
        <v>29969</v>
      </c>
      <c r="DF39" s="17">
        <f t="shared" si="292"/>
        <v>1086676</v>
      </c>
      <c r="DG39" s="52" t="str">
        <f t="shared" si="293"/>
        <v>OK</v>
      </c>
      <c r="DH39" s="18">
        <v>30003</v>
      </c>
      <c r="DI39" s="17">
        <f t="shared" si="294"/>
        <v>1087909</v>
      </c>
      <c r="DJ39" s="52" t="str">
        <f t="shared" si="295"/>
        <v>OK</v>
      </c>
      <c r="DK39" s="18">
        <v>30019</v>
      </c>
      <c r="DL39" s="17">
        <f t="shared" si="296"/>
        <v>1088489</v>
      </c>
      <c r="DM39" s="52" t="str">
        <f t="shared" si="297"/>
        <v>OK</v>
      </c>
    </row>
    <row r="40" spans="1:117" ht="15" x14ac:dyDescent="0.25">
      <c r="A40" s="15">
        <v>4.3</v>
      </c>
      <c r="B40" s="16" t="s">
        <v>358</v>
      </c>
      <c r="C40" s="15" t="s">
        <v>359</v>
      </c>
      <c r="D40" s="232">
        <v>6</v>
      </c>
      <c r="E40" s="18">
        <v>53453</v>
      </c>
      <c r="F40" s="17">
        <f t="shared" si="223"/>
        <v>320718</v>
      </c>
      <c r="G40" s="18">
        <v>53190</v>
      </c>
      <c r="H40" s="17">
        <f t="shared" si="224"/>
        <v>319140</v>
      </c>
      <c r="I40" s="52" t="str">
        <f t="shared" si="225"/>
        <v>OK</v>
      </c>
      <c r="J40" s="18">
        <v>53453</v>
      </c>
      <c r="K40" s="17">
        <f t="shared" si="226"/>
        <v>320718</v>
      </c>
      <c r="L40" s="52" t="str">
        <f t="shared" si="227"/>
        <v>OK</v>
      </c>
      <c r="M40" s="18">
        <v>53137</v>
      </c>
      <c r="N40" s="17">
        <f t="shared" si="228"/>
        <v>318822</v>
      </c>
      <c r="O40" s="52" t="str">
        <f t="shared" si="229"/>
        <v>OK</v>
      </c>
      <c r="P40" s="18">
        <v>52999</v>
      </c>
      <c r="Q40" s="17">
        <f t="shared" si="230"/>
        <v>317994</v>
      </c>
      <c r="R40" s="52" t="str">
        <f t="shared" si="231"/>
        <v>OK</v>
      </c>
      <c r="S40" s="18">
        <v>53272</v>
      </c>
      <c r="T40" s="17">
        <f t="shared" si="232"/>
        <v>319632</v>
      </c>
      <c r="U40" s="52" t="str">
        <f t="shared" si="233"/>
        <v>OK</v>
      </c>
      <c r="V40" s="18">
        <v>52892</v>
      </c>
      <c r="W40" s="17">
        <f t="shared" si="234"/>
        <v>317352</v>
      </c>
      <c r="X40" s="52" t="str">
        <f t="shared" si="235"/>
        <v>OK</v>
      </c>
      <c r="Y40" s="18">
        <v>53453</v>
      </c>
      <c r="Z40" s="17">
        <f t="shared" si="236"/>
        <v>320718</v>
      </c>
      <c r="AA40" s="52" t="str">
        <f t="shared" si="237"/>
        <v>OK</v>
      </c>
      <c r="AB40" s="18">
        <v>53025</v>
      </c>
      <c r="AC40" s="17">
        <f t="shared" si="238"/>
        <v>318150</v>
      </c>
      <c r="AD40" s="52" t="str">
        <f t="shared" si="239"/>
        <v>OK</v>
      </c>
      <c r="AE40" s="18">
        <v>53164</v>
      </c>
      <c r="AF40" s="17">
        <f t="shared" si="240"/>
        <v>318984</v>
      </c>
      <c r="AG40" s="52" t="str">
        <f t="shared" si="241"/>
        <v>OK</v>
      </c>
      <c r="AH40" s="18">
        <v>53270</v>
      </c>
      <c r="AI40" s="17">
        <f t="shared" si="242"/>
        <v>319620</v>
      </c>
      <c r="AJ40" s="52" t="str">
        <f t="shared" si="243"/>
        <v>OK</v>
      </c>
      <c r="AK40" s="18">
        <v>52999</v>
      </c>
      <c r="AL40" s="17">
        <f t="shared" si="244"/>
        <v>317994</v>
      </c>
      <c r="AM40" s="52" t="str">
        <f t="shared" si="245"/>
        <v>OK</v>
      </c>
      <c r="AN40" s="18">
        <v>53453</v>
      </c>
      <c r="AO40" s="17">
        <f t="shared" si="246"/>
        <v>320718</v>
      </c>
      <c r="AP40" s="52" t="str">
        <f t="shared" si="247"/>
        <v>OK</v>
      </c>
      <c r="AQ40" s="18">
        <v>53052</v>
      </c>
      <c r="AR40" s="17">
        <f t="shared" si="248"/>
        <v>318312</v>
      </c>
      <c r="AS40" s="52" t="str">
        <f t="shared" si="249"/>
        <v>OK</v>
      </c>
      <c r="AT40" s="18">
        <v>53063</v>
      </c>
      <c r="AU40" s="17">
        <f t="shared" si="250"/>
        <v>318378</v>
      </c>
      <c r="AV40" s="52" t="str">
        <f t="shared" si="251"/>
        <v>OK</v>
      </c>
      <c r="AW40" s="18">
        <v>53453</v>
      </c>
      <c r="AX40" s="17">
        <f t="shared" si="252"/>
        <v>320718</v>
      </c>
      <c r="AY40" s="52" t="str">
        <f t="shared" si="253"/>
        <v>OK</v>
      </c>
      <c r="AZ40" s="18">
        <v>53453</v>
      </c>
      <c r="BA40" s="17">
        <f t="shared" si="254"/>
        <v>320718</v>
      </c>
      <c r="BB40" s="52" t="str">
        <f t="shared" si="255"/>
        <v>OK</v>
      </c>
      <c r="BC40" s="18">
        <v>53138</v>
      </c>
      <c r="BD40" s="17">
        <f t="shared" si="256"/>
        <v>318828</v>
      </c>
      <c r="BE40" s="52" t="str">
        <f t="shared" si="257"/>
        <v>OK</v>
      </c>
      <c r="BF40" s="18">
        <v>53202</v>
      </c>
      <c r="BG40" s="17">
        <f t="shared" si="258"/>
        <v>319212</v>
      </c>
      <c r="BH40" s="52" t="str">
        <f t="shared" si="259"/>
        <v>OK</v>
      </c>
      <c r="BI40" s="18">
        <v>52975</v>
      </c>
      <c r="BJ40" s="17">
        <f t="shared" si="260"/>
        <v>317850</v>
      </c>
      <c r="BK40" s="52" t="str">
        <f t="shared" si="261"/>
        <v>OK</v>
      </c>
      <c r="BL40" s="18">
        <v>53132</v>
      </c>
      <c r="BM40" s="17">
        <f t="shared" si="262"/>
        <v>318792</v>
      </c>
      <c r="BN40" s="52" t="str">
        <f t="shared" si="263"/>
        <v>OK</v>
      </c>
      <c r="BO40" s="18">
        <v>52955</v>
      </c>
      <c r="BP40" s="17">
        <f t="shared" si="264"/>
        <v>317730</v>
      </c>
      <c r="BQ40" s="52" t="str">
        <f t="shared" si="265"/>
        <v>OK</v>
      </c>
      <c r="BR40" s="18">
        <v>52972</v>
      </c>
      <c r="BS40" s="17">
        <f t="shared" si="266"/>
        <v>317832</v>
      </c>
      <c r="BT40" s="52" t="str">
        <f t="shared" si="267"/>
        <v>OK</v>
      </c>
      <c r="BU40" s="18">
        <v>53453</v>
      </c>
      <c r="BV40" s="17">
        <f t="shared" si="268"/>
        <v>320718</v>
      </c>
      <c r="BW40" s="52" t="str">
        <f t="shared" si="269"/>
        <v>OK</v>
      </c>
      <c r="BX40" s="18">
        <v>53079</v>
      </c>
      <c r="BY40" s="17">
        <f t="shared" si="270"/>
        <v>318474</v>
      </c>
      <c r="BZ40" s="52" t="str">
        <f t="shared" si="271"/>
        <v>OK</v>
      </c>
      <c r="CA40" s="18">
        <v>53453</v>
      </c>
      <c r="CB40" s="17">
        <f t="shared" si="272"/>
        <v>320718</v>
      </c>
      <c r="CC40" s="52" t="str">
        <f t="shared" si="273"/>
        <v>OK</v>
      </c>
      <c r="CD40" s="18">
        <v>53453</v>
      </c>
      <c r="CE40" s="17">
        <f t="shared" si="274"/>
        <v>320718</v>
      </c>
      <c r="CF40" s="52" t="str">
        <f t="shared" si="275"/>
        <v>OK</v>
      </c>
      <c r="CG40" s="18">
        <v>53084</v>
      </c>
      <c r="CH40" s="17">
        <f t="shared" si="276"/>
        <v>318504</v>
      </c>
      <c r="CI40" s="52" t="str">
        <f t="shared" si="277"/>
        <v>OK</v>
      </c>
      <c r="CJ40" s="18">
        <v>53453</v>
      </c>
      <c r="CK40" s="17">
        <f t="shared" si="278"/>
        <v>320718</v>
      </c>
      <c r="CL40" s="52" t="str">
        <f t="shared" si="279"/>
        <v>OK</v>
      </c>
      <c r="CM40" s="18">
        <v>53273</v>
      </c>
      <c r="CN40" s="17">
        <f t="shared" si="280"/>
        <v>319638</v>
      </c>
      <c r="CO40" s="52" t="str">
        <f t="shared" si="281"/>
        <v>OK</v>
      </c>
      <c r="CP40" s="18">
        <v>53453</v>
      </c>
      <c r="CQ40" s="17">
        <f t="shared" si="282"/>
        <v>320718</v>
      </c>
      <c r="CR40" s="52" t="str">
        <f t="shared" si="283"/>
        <v>OK</v>
      </c>
      <c r="CS40" s="18">
        <v>52993</v>
      </c>
      <c r="CT40" s="17">
        <f t="shared" si="284"/>
        <v>317958</v>
      </c>
      <c r="CU40" s="52" t="str">
        <f t="shared" si="285"/>
        <v>OK</v>
      </c>
      <c r="CV40" s="18">
        <v>53394</v>
      </c>
      <c r="CW40" s="17">
        <f t="shared" si="286"/>
        <v>320364</v>
      </c>
      <c r="CX40" s="52" t="str">
        <f t="shared" si="287"/>
        <v>OK</v>
      </c>
      <c r="CY40" s="18">
        <v>53453</v>
      </c>
      <c r="CZ40" s="17">
        <f t="shared" si="288"/>
        <v>320718</v>
      </c>
      <c r="DA40" s="52" t="str">
        <f t="shared" si="289"/>
        <v>OK</v>
      </c>
      <c r="DB40" s="18">
        <v>53132</v>
      </c>
      <c r="DC40" s="17">
        <f t="shared" si="290"/>
        <v>318792</v>
      </c>
      <c r="DD40" s="52" t="str">
        <f t="shared" si="291"/>
        <v>OK</v>
      </c>
      <c r="DE40" s="18">
        <v>52983</v>
      </c>
      <c r="DF40" s="17">
        <f t="shared" si="292"/>
        <v>317898</v>
      </c>
      <c r="DG40" s="52" t="str">
        <f t="shared" si="293"/>
        <v>OK</v>
      </c>
      <c r="DH40" s="18">
        <v>53043</v>
      </c>
      <c r="DI40" s="17">
        <f t="shared" si="294"/>
        <v>318258</v>
      </c>
      <c r="DJ40" s="52" t="str">
        <f t="shared" si="295"/>
        <v>OK</v>
      </c>
      <c r="DK40" s="18">
        <v>53072</v>
      </c>
      <c r="DL40" s="17">
        <f t="shared" si="296"/>
        <v>318432</v>
      </c>
      <c r="DM40" s="52" t="str">
        <f t="shared" si="297"/>
        <v>OK</v>
      </c>
    </row>
    <row r="41" spans="1:117" ht="15" x14ac:dyDescent="0.25">
      <c r="A41" s="15">
        <v>4.4000000000000004</v>
      </c>
      <c r="B41" s="16" t="s">
        <v>360</v>
      </c>
      <c r="C41" s="15" t="s">
        <v>359</v>
      </c>
      <c r="D41" s="232">
        <v>1</v>
      </c>
      <c r="E41" s="18">
        <v>43306</v>
      </c>
      <c r="F41" s="17">
        <f t="shared" si="223"/>
        <v>43306</v>
      </c>
      <c r="G41" s="18">
        <v>43090</v>
      </c>
      <c r="H41" s="17">
        <f t="shared" si="224"/>
        <v>43090</v>
      </c>
      <c r="I41" s="52" t="str">
        <f t="shared" si="225"/>
        <v>OK</v>
      </c>
      <c r="J41" s="18">
        <v>43306</v>
      </c>
      <c r="K41" s="17">
        <f t="shared" si="226"/>
        <v>43306</v>
      </c>
      <c r="L41" s="52" t="str">
        <f t="shared" si="227"/>
        <v>OK</v>
      </c>
      <c r="M41" s="18">
        <v>43050</v>
      </c>
      <c r="N41" s="17">
        <f t="shared" si="228"/>
        <v>43050</v>
      </c>
      <c r="O41" s="52" t="str">
        <f t="shared" si="229"/>
        <v>OK</v>
      </c>
      <c r="P41" s="18">
        <v>42938</v>
      </c>
      <c r="Q41" s="17">
        <f t="shared" si="230"/>
        <v>42938</v>
      </c>
      <c r="R41" s="52" t="str">
        <f t="shared" si="231"/>
        <v>OK</v>
      </c>
      <c r="S41" s="18">
        <v>43159</v>
      </c>
      <c r="T41" s="17">
        <f t="shared" si="232"/>
        <v>43159</v>
      </c>
      <c r="U41" s="52" t="str">
        <f t="shared" si="233"/>
        <v>OK</v>
      </c>
      <c r="V41" s="18">
        <v>42851</v>
      </c>
      <c r="W41" s="17">
        <f t="shared" si="234"/>
        <v>42851</v>
      </c>
      <c r="X41" s="52" t="str">
        <f t="shared" si="235"/>
        <v>OK</v>
      </c>
      <c r="Y41" s="18">
        <v>43306</v>
      </c>
      <c r="Z41" s="17">
        <f t="shared" si="236"/>
        <v>43306</v>
      </c>
      <c r="AA41" s="52" t="str">
        <f t="shared" si="237"/>
        <v>OK</v>
      </c>
      <c r="AB41" s="18">
        <v>42960</v>
      </c>
      <c r="AC41" s="17">
        <f t="shared" si="238"/>
        <v>42960</v>
      </c>
      <c r="AD41" s="52" t="str">
        <f t="shared" si="239"/>
        <v>OK</v>
      </c>
      <c r="AE41" s="18">
        <v>43072</v>
      </c>
      <c r="AF41" s="17">
        <f t="shared" si="240"/>
        <v>43072</v>
      </c>
      <c r="AG41" s="52" t="str">
        <f t="shared" si="241"/>
        <v>OK</v>
      </c>
      <c r="AH41" s="18">
        <v>43150</v>
      </c>
      <c r="AI41" s="17">
        <f t="shared" si="242"/>
        <v>43150</v>
      </c>
      <c r="AJ41" s="52" t="str">
        <f t="shared" si="243"/>
        <v>OK</v>
      </c>
      <c r="AK41" s="18">
        <v>42938</v>
      </c>
      <c r="AL41" s="17">
        <f t="shared" si="244"/>
        <v>42938</v>
      </c>
      <c r="AM41" s="52" t="str">
        <f t="shared" si="245"/>
        <v>OK</v>
      </c>
      <c r="AN41" s="18">
        <v>43306</v>
      </c>
      <c r="AO41" s="17">
        <f t="shared" si="246"/>
        <v>43306</v>
      </c>
      <c r="AP41" s="52" t="str">
        <f t="shared" si="247"/>
        <v>OK</v>
      </c>
      <c r="AQ41" s="18">
        <v>42981</v>
      </c>
      <c r="AR41" s="17">
        <f t="shared" si="248"/>
        <v>42981</v>
      </c>
      <c r="AS41" s="52" t="str">
        <f t="shared" si="249"/>
        <v>OK</v>
      </c>
      <c r="AT41" s="18">
        <v>42990</v>
      </c>
      <c r="AU41" s="17">
        <f t="shared" si="250"/>
        <v>42990</v>
      </c>
      <c r="AV41" s="52" t="str">
        <f t="shared" si="251"/>
        <v>OK</v>
      </c>
      <c r="AW41" s="18">
        <v>43306</v>
      </c>
      <c r="AX41" s="17">
        <f t="shared" si="252"/>
        <v>43306</v>
      </c>
      <c r="AY41" s="52" t="str">
        <f t="shared" si="253"/>
        <v>OK</v>
      </c>
      <c r="AZ41" s="18">
        <v>43306</v>
      </c>
      <c r="BA41" s="17">
        <f t="shared" si="254"/>
        <v>43306</v>
      </c>
      <c r="BB41" s="52" t="str">
        <f t="shared" si="255"/>
        <v>OK</v>
      </c>
      <c r="BC41" s="18">
        <v>43050</v>
      </c>
      <c r="BD41" s="17">
        <f t="shared" si="256"/>
        <v>43050</v>
      </c>
      <c r="BE41" s="52" t="str">
        <f t="shared" si="257"/>
        <v>OK</v>
      </c>
      <c r="BF41" s="18">
        <v>63102</v>
      </c>
      <c r="BG41" s="17">
        <f t="shared" si="258"/>
        <v>63102</v>
      </c>
      <c r="BH41" s="52" t="str">
        <f t="shared" si="259"/>
        <v>NO OK</v>
      </c>
      <c r="BI41" s="18">
        <v>42918</v>
      </c>
      <c r="BJ41" s="17">
        <f t="shared" si="260"/>
        <v>42918</v>
      </c>
      <c r="BK41" s="52" t="str">
        <f t="shared" si="261"/>
        <v>OK</v>
      </c>
      <c r="BL41" s="18">
        <v>43046</v>
      </c>
      <c r="BM41" s="17">
        <f t="shared" si="262"/>
        <v>43046</v>
      </c>
      <c r="BN41" s="52" t="str">
        <f t="shared" si="263"/>
        <v>OK</v>
      </c>
      <c r="BO41" s="18">
        <v>42903</v>
      </c>
      <c r="BP41" s="17">
        <f t="shared" si="264"/>
        <v>42903</v>
      </c>
      <c r="BQ41" s="52" t="str">
        <f t="shared" si="265"/>
        <v>OK</v>
      </c>
      <c r="BR41" s="18">
        <v>42916</v>
      </c>
      <c r="BS41" s="17">
        <f t="shared" si="266"/>
        <v>42916</v>
      </c>
      <c r="BT41" s="52" t="str">
        <f t="shared" si="267"/>
        <v>OK</v>
      </c>
      <c r="BU41" s="18">
        <v>43306</v>
      </c>
      <c r="BV41" s="17">
        <f t="shared" si="268"/>
        <v>43306</v>
      </c>
      <c r="BW41" s="52" t="str">
        <f t="shared" si="269"/>
        <v>OK</v>
      </c>
      <c r="BX41" s="18">
        <v>43003</v>
      </c>
      <c r="BY41" s="17">
        <f t="shared" si="270"/>
        <v>43003</v>
      </c>
      <c r="BZ41" s="52" t="str">
        <f t="shared" si="271"/>
        <v>OK</v>
      </c>
      <c r="CA41" s="18">
        <v>43306</v>
      </c>
      <c r="CB41" s="17">
        <f t="shared" si="272"/>
        <v>43306</v>
      </c>
      <c r="CC41" s="52" t="str">
        <f t="shared" si="273"/>
        <v>OK</v>
      </c>
      <c r="CD41" s="18">
        <v>43306</v>
      </c>
      <c r="CE41" s="17">
        <f t="shared" si="274"/>
        <v>43306</v>
      </c>
      <c r="CF41" s="52" t="str">
        <f t="shared" si="275"/>
        <v>OK</v>
      </c>
      <c r="CG41" s="18">
        <v>43007</v>
      </c>
      <c r="CH41" s="17">
        <f t="shared" si="276"/>
        <v>43007</v>
      </c>
      <c r="CI41" s="52" t="str">
        <f t="shared" si="277"/>
        <v>OK</v>
      </c>
      <c r="CJ41" s="18">
        <v>43306</v>
      </c>
      <c r="CK41" s="17">
        <f t="shared" si="278"/>
        <v>43306</v>
      </c>
      <c r="CL41" s="52" t="str">
        <f t="shared" si="279"/>
        <v>OK</v>
      </c>
      <c r="CM41" s="18">
        <v>43160</v>
      </c>
      <c r="CN41" s="17">
        <f t="shared" si="280"/>
        <v>43160</v>
      </c>
      <c r="CO41" s="52" t="str">
        <f t="shared" si="281"/>
        <v>OK</v>
      </c>
      <c r="CP41" s="18">
        <v>43306</v>
      </c>
      <c r="CQ41" s="17">
        <f t="shared" si="282"/>
        <v>43306</v>
      </c>
      <c r="CR41" s="52" t="str">
        <f t="shared" si="283"/>
        <v>OK</v>
      </c>
      <c r="CS41" s="18">
        <v>42934</v>
      </c>
      <c r="CT41" s="17">
        <f t="shared" si="284"/>
        <v>42934</v>
      </c>
      <c r="CU41" s="52" t="str">
        <f t="shared" si="285"/>
        <v>OK</v>
      </c>
      <c r="CV41" s="18">
        <v>43258</v>
      </c>
      <c r="CW41" s="17">
        <f t="shared" si="286"/>
        <v>43258</v>
      </c>
      <c r="CX41" s="52" t="str">
        <f t="shared" si="287"/>
        <v>OK</v>
      </c>
      <c r="CY41" s="18">
        <v>43306</v>
      </c>
      <c r="CZ41" s="17">
        <f t="shared" si="288"/>
        <v>43306</v>
      </c>
      <c r="DA41" s="52" t="str">
        <f t="shared" si="289"/>
        <v>OK</v>
      </c>
      <c r="DB41" s="18">
        <v>43046</v>
      </c>
      <c r="DC41" s="17">
        <f t="shared" si="290"/>
        <v>43046</v>
      </c>
      <c r="DD41" s="52" t="str">
        <f t="shared" si="291"/>
        <v>OK</v>
      </c>
      <c r="DE41" s="18">
        <v>42925</v>
      </c>
      <c r="DF41" s="17">
        <f t="shared" si="292"/>
        <v>42925</v>
      </c>
      <c r="DG41" s="52" t="str">
        <f t="shared" si="293"/>
        <v>OK</v>
      </c>
      <c r="DH41" s="18">
        <v>42974</v>
      </c>
      <c r="DI41" s="17">
        <f t="shared" si="294"/>
        <v>42974</v>
      </c>
      <c r="DJ41" s="52" t="str">
        <f t="shared" si="295"/>
        <v>OK</v>
      </c>
      <c r="DK41" s="18">
        <v>42997</v>
      </c>
      <c r="DL41" s="17">
        <f t="shared" si="296"/>
        <v>42997</v>
      </c>
      <c r="DM41" s="52" t="str">
        <f t="shared" si="297"/>
        <v>OK</v>
      </c>
    </row>
    <row r="42" spans="1:117" ht="15" x14ac:dyDescent="0.25">
      <c r="A42" s="15">
        <v>4.5</v>
      </c>
      <c r="B42" s="16" t="s">
        <v>361</v>
      </c>
      <c r="C42" s="15" t="s">
        <v>359</v>
      </c>
      <c r="D42" s="232">
        <v>2</v>
      </c>
      <c r="E42" s="18">
        <v>95408</v>
      </c>
      <c r="F42" s="17">
        <f t="shared" si="223"/>
        <v>190816</v>
      </c>
      <c r="G42" s="18">
        <v>94930</v>
      </c>
      <c r="H42" s="17">
        <f t="shared" si="224"/>
        <v>189860</v>
      </c>
      <c r="I42" s="52" t="str">
        <f t="shared" si="225"/>
        <v>OK</v>
      </c>
      <c r="J42" s="18">
        <v>95408</v>
      </c>
      <c r="K42" s="17">
        <f t="shared" si="226"/>
        <v>190816</v>
      </c>
      <c r="L42" s="52" t="str">
        <f t="shared" si="227"/>
        <v>OK</v>
      </c>
      <c r="M42" s="18">
        <v>94843</v>
      </c>
      <c r="N42" s="17">
        <f t="shared" si="228"/>
        <v>189686</v>
      </c>
      <c r="O42" s="52" t="str">
        <f t="shared" si="229"/>
        <v>OK</v>
      </c>
      <c r="P42" s="18">
        <v>94597</v>
      </c>
      <c r="Q42" s="17">
        <f t="shared" si="230"/>
        <v>189194</v>
      </c>
      <c r="R42" s="52" t="str">
        <f t="shared" si="231"/>
        <v>OK</v>
      </c>
      <c r="S42" s="18">
        <v>95085</v>
      </c>
      <c r="T42" s="17">
        <f t="shared" si="232"/>
        <v>190170</v>
      </c>
      <c r="U42" s="52" t="str">
        <f t="shared" si="233"/>
        <v>OK</v>
      </c>
      <c r="V42" s="18">
        <v>94406</v>
      </c>
      <c r="W42" s="17">
        <f t="shared" si="234"/>
        <v>188812</v>
      </c>
      <c r="X42" s="52" t="str">
        <f t="shared" si="235"/>
        <v>OK</v>
      </c>
      <c r="Y42" s="18">
        <v>95408</v>
      </c>
      <c r="Z42" s="17">
        <f t="shared" si="236"/>
        <v>190816</v>
      </c>
      <c r="AA42" s="52" t="str">
        <f t="shared" si="237"/>
        <v>OK</v>
      </c>
      <c r="AB42" s="18">
        <v>94645</v>
      </c>
      <c r="AC42" s="17">
        <f t="shared" si="238"/>
        <v>189290</v>
      </c>
      <c r="AD42" s="52" t="str">
        <f t="shared" si="239"/>
        <v>OK</v>
      </c>
      <c r="AE42" s="18">
        <v>94893</v>
      </c>
      <c r="AF42" s="17">
        <f t="shared" si="240"/>
        <v>189786</v>
      </c>
      <c r="AG42" s="52" t="str">
        <f t="shared" si="241"/>
        <v>OK</v>
      </c>
      <c r="AH42" s="18">
        <v>95070</v>
      </c>
      <c r="AI42" s="17">
        <f t="shared" si="242"/>
        <v>190140</v>
      </c>
      <c r="AJ42" s="52" t="str">
        <f t="shared" si="243"/>
        <v>OK</v>
      </c>
      <c r="AK42" s="18">
        <v>94597</v>
      </c>
      <c r="AL42" s="17">
        <f t="shared" si="244"/>
        <v>189194</v>
      </c>
      <c r="AM42" s="52" t="str">
        <f t="shared" si="245"/>
        <v>OK</v>
      </c>
      <c r="AN42" s="18">
        <v>95408</v>
      </c>
      <c r="AO42" s="17">
        <f t="shared" si="246"/>
        <v>190816</v>
      </c>
      <c r="AP42" s="52" t="str">
        <f t="shared" si="247"/>
        <v>OK</v>
      </c>
      <c r="AQ42" s="18">
        <v>94692</v>
      </c>
      <c r="AR42" s="17">
        <f t="shared" si="248"/>
        <v>189384</v>
      </c>
      <c r="AS42" s="52" t="str">
        <f t="shared" si="249"/>
        <v>OK</v>
      </c>
      <c r="AT42" s="18">
        <v>94712</v>
      </c>
      <c r="AU42" s="17">
        <f t="shared" si="250"/>
        <v>189424</v>
      </c>
      <c r="AV42" s="52" t="str">
        <f t="shared" si="251"/>
        <v>OK</v>
      </c>
      <c r="AW42" s="18">
        <v>95408</v>
      </c>
      <c r="AX42" s="17">
        <f t="shared" si="252"/>
        <v>190816</v>
      </c>
      <c r="AY42" s="52" t="str">
        <f t="shared" si="253"/>
        <v>OK</v>
      </c>
      <c r="AZ42" s="18">
        <v>95408</v>
      </c>
      <c r="BA42" s="17">
        <f t="shared" si="254"/>
        <v>190816</v>
      </c>
      <c r="BB42" s="52" t="str">
        <f t="shared" si="255"/>
        <v>OK</v>
      </c>
      <c r="BC42" s="18">
        <v>94845</v>
      </c>
      <c r="BD42" s="17">
        <f t="shared" si="256"/>
        <v>189690</v>
      </c>
      <c r="BE42" s="52" t="str">
        <f t="shared" si="257"/>
        <v>OK</v>
      </c>
      <c r="BF42" s="18">
        <v>94960</v>
      </c>
      <c r="BG42" s="17">
        <f t="shared" si="258"/>
        <v>189920</v>
      </c>
      <c r="BH42" s="52" t="str">
        <f t="shared" si="259"/>
        <v>OK</v>
      </c>
      <c r="BI42" s="18">
        <v>94554</v>
      </c>
      <c r="BJ42" s="17">
        <f t="shared" si="260"/>
        <v>189108</v>
      </c>
      <c r="BK42" s="52" t="str">
        <f t="shared" si="261"/>
        <v>OK</v>
      </c>
      <c r="BL42" s="18">
        <v>94836</v>
      </c>
      <c r="BM42" s="17">
        <f t="shared" si="262"/>
        <v>189672</v>
      </c>
      <c r="BN42" s="52" t="str">
        <f t="shared" si="263"/>
        <v>OK</v>
      </c>
      <c r="BO42" s="18">
        <v>94520</v>
      </c>
      <c r="BP42" s="17">
        <f t="shared" si="264"/>
        <v>189040</v>
      </c>
      <c r="BQ42" s="52" t="str">
        <f t="shared" si="265"/>
        <v>OK</v>
      </c>
      <c r="BR42" s="18">
        <v>94549</v>
      </c>
      <c r="BS42" s="17">
        <f t="shared" si="266"/>
        <v>189098</v>
      </c>
      <c r="BT42" s="52" t="str">
        <f t="shared" si="267"/>
        <v>OK</v>
      </c>
      <c r="BU42" s="18">
        <v>95408</v>
      </c>
      <c r="BV42" s="17">
        <f t="shared" si="268"/>
        <v>190816</v>
      </c>
      <c r="BW42" s="52" t="str">
        <f t="shared" si="269"/>
        <v>OK</v>
      </c>
      <c r="BX42" s="18">
        <v>94740</v>
      </c>
      <c r="BY42" s="17">
        <f t="shared" si="270"/>
        <v>189480</v>
      </c>
      <c r="BZ42" s="52" t="str">
        <f t="shared" si="271"/>
        <v>OK</v>
      </c>
      <c r="CA42" s="18">
        <v>95408</v>
      </c>
      <c r="CB42" s="17">
        <f t="shared" si="272"/>
        <v>190816</v>
      </c>
      <c r="CC42" s="52" t="str">
        <f t="shared" si="273"/>
        <v>OK</v>
      </c>
      <c r="CD42" s="18">
        <v>95408</v>
      </c>
      <c r="CE42" s="17">
        <f t="shared" si="274"/>
        <v>190816</v>
      </c>
      <c r="CF42" s="52" t="str">
        <f t="shared" si="275"/>
        <v>OK</v>
      </c>
      <c r="CG42" s="18">
        <v>94750</v>
      </c>
      <c r="CH42" s="17">
        <f t="shared" si="276"/>
        <v>189500</v>
      </c>
      <c r="CI42" s="52" t="str">
        <f t="shared" si="277"/>
        <v>OK</v>
      </c>
      <c r="CJ42" s="18">
        <v>95408</v>
      </c>
      <c r="CK42" s="17">
        <f t="shared" si="278"/>
        <v>190816</v>
      </c>
      <c r="CL42" s="52" t="str">
        <f t="shared" si="279"/>
        <v>OK</v>
      </c>
      <c r="CM42" s="18">
        <v>95086</v>
      </c>
      <c r="CN42" s="17">
        <f t="shared" si="280"/>
        <v>190172</v>
      </c>
      <c r="CO42" s="52" t="str">
        <f t="shared" si="281"/>
        <v>OK</v>
      </c>
      <c r="CP42" s="18">
        <v>95408</v>
      </c>
      <c r="CQ42" s="17">
        <f t="shared" si="282"/>
        <v>190816</v>
      </c>
      <c r="CR42" s="52" t="str">
        <f t="shared" si="283"/>
        <v>OK</v>
      </c>
      <c r="CS42" s="18">
        <v>94587</v>
      </c>
      <c r="CT42" s="17">
        <f t="shared" si="284"/>
        <v>189174</v>
      </c>
      <c r="CU42" s="52" t="str">
        <f t="shared" si="285"/>
        <v>OK</v>
      </c>
      <c r="CV42" s="18">
        <v>95303</v>
      </c>
      <c r="CW42" s="17">
        <f t="shared" si="286"/>
        <v>190606</v>
      </c>
      <c r="CX42" s="52" t="str">
        <f t="shared" si="287"/>
        <v>OK</v>
      </c>
      <c r="CY42" s="18">
        <v>95408</v>
      </c>
      <c r="CZ42" s="17">
        <f t="shared" si="288"/>
        <v>190816</v>
      </c>
      <c r="DA42" s="52" t="str">
        <f t="shared" si="289"/>
        <v>OK</v>
      </c>
      <c r="DB42" s="18">
        <v>94836</v>
      </c>
      <c r="DC42" s="17">
        <f t="shared" si="290"/>
        <v>189672</v>
      </c>
      <c r="DD42" s="52" t="str">
        <f t="shared" si="291"/>
        <v>OK</v>
      </c>
      <c r="DE42" s="18">
        <v>94568</v>
      </c>
      <c r="DF42" s="17">
        <f t="shared" si="292"/>
        <v>189136</v>
      </c>
      <c r="DG42" s="52" t="str">
        <f t="shared" si="293"/>
        <v>OK</v>
      </c>
      <c r="DH42" s="18">
        <v>94676</v>
      </c>
      <c r="DI42" s="17">
        <f t="shared" si="294"/>
        <v>189352</v>
      </c>
      <c r="DJ42" s="52" t="str">
        <f t="shared" si="295"/>
        <v>OK</v>
      </c>
      <c r="DK42" s="18">
        <v>94728</v>
      </c>
      <c r="DL42" s="17">
        <f t="shared" si="296"/>
        <v>189456</v>
      </c>
      <c r="DM42" s="52" t="str">
        <f t="shared" si="297"/>
        <v>OK</v>
      </c>
    </row>
    <row r="43" spans="1:117" ht="15" x14ac:dyDescent="0.25">
      <c r="A43" s="15">
        <v>4.5999999999999996</v>
      </c>
      <c r="B43" s="16" t="s">
        <v>362</v>
      </c>
      <c r="C43" s="15" t="s">
        <v>72</v>
      </c>
      <c r="D43" s="232">
        <v>10.88</v>
      </c>
      <c r="E43" s="18">
        <v>14530</v>
      </c>
      <c r="F43" s="17">
        <f t="shared" si="223"/>
        <v>158086</v>
      </c>
      <c r="G43" s="18">
        <v>14460</v>
      </c>
      <c r="H43" s="17">
        <f t="shared" si="224"/>
        <v>157325</v>
      </c>
      <c r="I43" s="52" t="str">
        <f t="shared" si="225"/>
        <v>OK</v>
      </c>
      <c r="J43" s="18">
        <v>14530</v>
      </c>
      <c r="K43" s="17">
        <f t="shared" si="226"/>
        <v>158086</v>
      </c>
      <c r="L43" s="52" t="str">
        <f t="shared" si="227"/>
        <v>OK</v>
      </c>
      <c r="M43" s="18">
        <v>14444</v>
      </c>
      <c r="N43" s="17">
        <f t="shared" si="228"/>
        <v>157151</v>
      </c>
      <c r="O43" s="52" t="str">
        <f t="shared" si="229"/>
        <v>OK</v>
      </c>
      <c r="P43" s="18">
        <v>14406</v>
      </c>
      <c r="Q43" s="17">
        <f t="shared" si="230"/>
        <v>156737</v>
      </c>
      <c r="R43" s="52" t="str">
        <f t="shared" si="231"/>
        <v>OK</v>
      </c>
      <c r="S43" s="18">
        <v>14481</v>
      </c>
      <c r="T43" s="17">
        <f t="shared" si="232"/>
        <v>157553</v>
      </c>
      <c r="U43" s="52" t="str">
        <f t="shared" si="233"/>
        <v>OK</v>
      </c>
      <c r="V43" s="18">
        <v>14377</v>
      </c>
      <c r="W43" s="17">
        <f t="shared" si="234"/>
        <v>156422</v>
      </c>
      <c r="X43" s="52" t="str">
        <f t="shared" si="235"/>
        <v>OK</v>
      </c>
      <c r="Y43" s="18">
        <v>14500</v>
      </c>
      <c r="Z43" s="17">
        <f t="shared" si="236"/>
        <v>157760</v>
      </c>
      <c r="AA43" s="52" t="str">
        <f t="shared" si="237"/>
        <v>OK</v>
      </c>
      <c r="AB43" s="18">
        <v>14414</v>
      </c>
      <c r="AC43" s="17">
        <f t="shared" si="238"/>
        <v>156824</v>
      </c>
      <c r="AD43" s="52" t="str">
        <f t="shared" si="239"/>
        <v>OK</v>
      </c>
      <c r="AE43" s="18">
        <v>14452</v>
      </c>
      <c r="AF43" s="17">
        <f t="shared" si="240"/>
        <v>157238</v>
      </c>
      <c r="AG43" s="52" t="str">
        <f t="shared" si="241"/>
        <v>OK</v>
      </c>
      <c r="AH43" s="18">
        <v>14480</v>
      </c>
      <c r="AI43" s="17">
        <f t="shared" si="242"/>
        <v>157542</v>
      </c>
      <c r="AJ43" s="52" t="str">
        <f t="shared" si="243"/>
        <v>OK</v>
      </c>
      <c r="AK43" s="18">
        <v>14407</v>
      </c>
      <c r="AL43" s="17">
        <f t="shared" si="244"/>
        <v>156748</v>
      </c>
      <c r="AM43" s="52" t="str">
        <f t="shared" si="245"/>
        <v>OK</v>
      </c>
      <c r="AN43" s="18">
        <v>14530</v>
      </c>
      <c r="AO43" s="17">
        <f t="shared" si="246"/>
        <v>158086</v>
      </c>
      <c r="AP43" s="52" t="str">
        <f t="shared" si="247"/>
        <v>OK</v>
      </c>
      <c r="AQ43" s="18">
        <v>14421</v>
      </c>
      <c r="AR43" s="17">
        <f t="shared" si="248"/>
        <v>156900</v>
      </c>
      <c r="AS43" s="52" t="str">
        <f t="shared" si="249"/>
        <v>OK</v>
      </c>
      <c r="AT43" s="18">
        <v>14424</v>
      </c>
      <c r="AU43" s="17">
        <f t="shared" si="250"/>
        <v>156933</v>
      </c>
      <c r="AV43" s="52" t="str">
        <f t="shared" si="251"/>
        <v>OK</v>
      </c>
      <c r="AW43" s="18">
        <v>14530</v>
      </c>
      <c r="AX43" s="17">
        <f t="shared" si="252"/>
        <v>158086</v>
      </c>
      <c r="AY43" s="52" t="str">
        <f t="shared" si="253"/>
        <v>OK</v>
      </c>
      <c r="AZ43" s="18">
        <v>14500</v>
      </c>
      <c r="BA43" s="17">
        <f t="shared" si="254"/>
        <v>157760</v>
      </c>
      <c r="BB43" s="52" t="str">
        <f t="shared" si="255"/>
        <v>OK</v>
      </c>
      <c r="BC43" s="18">
        <v>14444</v>
      </c>
      <c r="BD43" s="17">
        <f t="shared" si="256"/>
        <v>157151</v>
      </c>
      <c r="BE43" s="52" t="str">
        <f t="shared" si="257"/>
        <v>OK</v>
      </c>
      <c r="BF43" s="18">
        <v>14462</v>
      </c>
      <c r="BG43" s="17">
        <f t="shared" si="258"/>
        <v>157347</v>
      </c>
      <c r="BH43" s="52" t="str">
        <f t="shared" si="259"/>
        <v>OK</v>
      </c>
      <c r="BI43" s="18">
        <v>14400</v>
      </c>
      <c r="BJ43" s="17">
        <f t="shared" si="260"/>
        <v>156672</v>
      </c>
      <c r="BK43" s="52" t="str">
        <f t="shared" si="261"/>
        <v>OK</v>
      </c>
      <c r="BL43" s="18">
        <v>14443</v>
      </c>
      <c r="BM43" s="17">
        <f t="shared" si="262"/>
        <v>157140</v>
      </c>
      <c r="BN43" s="52" t="str">
        <f t="shared" si="263"/>
        <v>OK</v>
      </c>
      <c r="BO43" s="18">
        <v>14395</v>
      </c>
      <c r="BP43" s="17">
        <f t="shared" si="264"/>
        <v>156618</v>
      </c>
      <c r="BQ43" s="52" t="str">
        <f t="shared" si="265"/>
        <v>OK</v>
      </c>
      <c r="BR43" s="18">
        <v>14399</v>
      </c>
      <c r="BS43" s="17">
        <f t="shared" si="266"/>
        <v>156661</v>
      </c>
      <c r="BT43" s="52" t="str">
        <f t="shared" si="267"/>
        <v>OK</v>
      </c>
      <c r="BU43" s="18">
        <v>14530</v>
      </c>
      <c r="BV43" s="17">
        <f t="shared" si="268"/>
        <v>158086</v>
      </c>
      <c r="BW43" s="52" t="str">
        <f t="shared" si="269"/>
        <v>OK</v>
      </c>
      <c r="BX43" s="18">
        <v>14428</v>
      </c>
      <c r="BY43" s="17">
        <f t="shared" si="270"/>
        <v>156977</v>
      </c>
      <c r="BZ43" s="52" t="str">
        <f t="shared" si="271"/>
        <v>OK</v>
      </c>
      <c r="CA43" s="18">
        <v>14530</v>
      </c>
      <c r="CB43" s="17">
        <f t="shared" si="272"/>
        <v>158086</v>
      </c>
      <c r="CC43" s="52" t="str">
        <f t="shared" si="273"/>
        <v>OK</v>
      </c>
      <c r="CD43" s="18">
        <v>14500</v>
      </c>
      <c r="CE43" s="17">
        <f t="shared" si="274"/>
        <v>157760</v>
      </c>
      <c r="CF43" s="52" t="str">
        <f t="shared" si="275"/>
        <v>OK</v>
      </c>
      <c r="CG43" s="18">
        <v>14430</v>
      </c>
      <c r="CH43" s="17">
        <f t="shared" si="276"/>
        <v>156998</v>
      </c>
      <c r="CI43" s="52" t="str">
        <f t="shared" si="277"/>
        <v>OK</v>
      </c>
      <c r="CJ43" s="18">
        <v>14530</v>
      </c>
      <c r="CK43" s="17">
        <f t="shared" si="278"/>
        <v>158086</v>
      </c>
      <c r="CL43" s="52" t="str">
        <f t="shared" si="279"/>
        <v>OK</v>
      </c>
      <c r="CM43" s="18">
        <v>14500</v>
      </c>
      <c r="CN43" s="17">
        <f t="shared" si="280"/>
        <v>157760</v>
      </c>
      <c r="CO43" s="52" t="str">
        <f t="shared" si="281"/>
        <v>OK</v>
      </c>
      <c r="CP43" s="18">
        <v>14530</v>
      </c>
      <c r="CQ43" s="17">
        <f t="shared" si="282"/>
        <v>158086</v>
      </c>
      <c r="CR43" s="52" t="str">
        <f t="shared" si="283"/>
        <v>OK</v>
      </c>
      <c r="CS43" s="18">
        <v>14405</v>
      </c>
      <c r="CT43" s="17">
        <f t="shared" si="284"/>
        <v>156726</v>
      </c>
      <c r="CU43" s="52" t="str">
        <f t="shared" si="285"/>
        <v>OK</v>
      </c>
      <c r="CV43" s="18">
        <v>14514</v>
      </c>
      <c r="CW43" s="17">
        <f t="shared" si="286"/>
        <v>157912</v>
      </c>
      <c r="CX43" s="52" t="str">
        <f t="shared" si="287"/>
        <v>OK</v>
      </c>
      <c r="CY43" s="18">
        <v>14530</v>
      </c>
      <c r="CZ43" s="17">
        <f t="shared" si="288"/>
        <v>158086</v>
      </c>
      <c r="DA43" s="52" t="str">
        <f t="shared" si="289"/>
        <v>OK</v>
      </c>
      <c r="DB43" s="18">
        <v>14443</v>
      </c>
      <c r="DC43" s="17">
        <f t="shared" si="290"/>
        <v>157140</v>
      </c>
      <c r="DD43" s="52" t="str">
        <f t="shared" si="291"/>
        <v>OK</v>
      </c>
      <c r="DE43" s="18">
        <v>14402</v>
      </c>
      <c r="DF43" s="17">
        <f t="shared" si="292"/>
        <v>156694</v>
      </c>
      <c r="DG43" s="52" t="str">
        <f t="shared" si="293"/>
        <v>OK</v>
      </c>
      <c r="DH43" s="18">
        <v>14418</v>
      </c>
      <c r="DI43" s="17">
        <f t="shared" si="294"/>
        <v>156868</v>
      </c>
      <c r="DJ43" s="52" t="str">
        <f t="shared" si="295"/>
        <v>OK</v>
      </c>
      <c r="DK43" s="18">
        <v>14426</v>
      </c>
      <c r="DL43" s="17">
        <f t="shared" si="296"/>
        <v>156955</v>
      </c>
      <c r="DM43" s="52" t="str">
        <f t="shared" si="297"/>
        <v>OK</v>
      </c>
    </row>
    <row r="44" spans="1:117" ht="15" x14ac:dyDescent="0.25">
      <c r="A44" s="15">
        <v>4.7</v>
      </c>
      <c r="B44" s="16" t="s">
        <v>363</v>
      </c>
      <c r="C44" s="15" t="s">
        <v>72</v>
      </c>
      <c r="D44" s="232">
        <v>9</v>
      </c>
      <c r="E44" s="18">
        <v>13543</v>
      </c>
      <c r="F44" s="17">
        <f t="shared" si="223"/>
        <v>121887</v>
      </c>
      <c r="G44" s="18">
        <v>13480</v>
      </c>
      <c r="H44" s="17">
        <f t="shared" si="224"/>
        <v>121320</v>
      </c>
      <c r="I44" s="52" t="str">
        <f t="shared" si="225"/>
        <v>OK</v>
      </c>
      <c r="J44" s="18">
        <v>13543</v>
      </c>
      <c r="K44" s="17">
        <f t="shared" si="226"/>
        <v>121887</v>
      </c>
      <c r="L44" s="52" t="str">
        <f t="shared" si="227"/>
        <v>OK</v>
      </c>
      <c r="M44" s="18">
        <v>13463</v>
      </c>
      <c r="N44" s="17">
        <f t="shared" si="228"/>
        <v>121167</v>
      </c>
      <c r="O44" s="52" t="str">
        <f t="shared" si="229"/>
        <v>OK</v>
      </c>
      <c r="P44" s="18">
        <v>13428</v>
      </c>
      <c r="Q44" s="17">
        <f t="shared" si="230"/>
        <v>120852</v>
      </c>
      <c r="R44" s="52" t="str">
        <f t="shared" si="231"/>
        <v>OK</v>
      </c>
      <c r="S44" s="18">
        <v>13497</v>
      </c>
      <c r="T44" s="17">
        <f t="shared" si="232"/>
        <v>121473</v>
      </c>
      <c r="U44" s="52" t="str">
        <f t="shared" si="233"/>
        <v>OK</v>
      </c>
      <c r="V44" s="18">
        <v>13401</v>
      </c>
      <c r="W44" s="17">
        <f t="shared" si="234"/>
        <v>120609</v>
      </c>
      <c r="X44" s="52" t="str">
        <f t="shared" si="235"/>
        <v>OK</v>
      </c>
      <c r="Y44" s="18">
        <v>13543</v>
      </c>
      <c r="Z44" s="17">
        <f t="shared" si="236"/>
        <v>121887</v>
      </c>
      <c r="AA44" s="52" t="str">
        <f t="shared" si="237"/>
        <v>OK</v>
      </c>
      <c r="AB44" s="18">
        <v>13435</v>
      </c>
      <c r="AC44" s="17">
        <f t="shared" si="238"/>
        <v>120915</v>
      </c>
      <c r="AD44" s="52" t="str">
        <f t="shared" si="239"/>
        <v>OK</v>
      </c>
      <c r="AE44" s="18">
        <v>13470</v>
      </c>
      <c r="AF44" s="17">
        <f t="shared" si="240"/>
        <v>121230</v>
      </c>
      <c r="AG44" s="52" t="str">
        <f t="shared" si="241"/>
        <v>OK</v>
      </c>
      <c r="AH44" s="18">
        <v>13500</v>
      </c>
      <c r="AI44" s="17">
        <f t="shared" si="242"/>
        <v>121500</v>
      </c>
      <c r="AJ44" s="52" t="str">
        <f t="shared" si="243"/>
        <v>OK</v>
      </c>
      <c r="AK44" s="18">
        <v>13428</v>
      </c>
      <c r="AL44" s="17">
        <f t="shared" si="244"/>
        <v>120852</v>
      </c>
      <c r="AM44" s="52" t="str">
        <f t="shared" si="245"/>
        <v>OK</v>
      </c>
      <c r="AN44" s="18">
        <v>13543</v>
      </c>
      <c r="AO44" s="17">
        <f t="shared" si="246"/>
        <v>121887</v>
      </c>
      <c r="AP44" s="52" t="str">
        <f t="shared" si="247"/>
        <v>OK</v>
      </c>
      <c r="AQ44" s="18">
        <v>13441</v>
      </c>
      <c r="AR44" s="17">
        <f t="shared" si="248"/>
        <v>120969</v>
      </c>
      <c r="AS44" s="52" t="str">
        <f t="shared" si="249"/>
        <v>OK</v>
      </c>
      <c r="AT44" s="18">
        <v>13444</v>
      </c>
      <c r="AU44" s="17">
        <f t="shared" si="250"/>
        <v>120996</v>
      </c>
      <c r="AV44" s="52" t="str">
        <f t="shared" si="251"/>
        <v>OK</v>
      </c>
      <c r="AW44" s="18">
        <v>13543</v>
      </c>
      <c r="AX44" s="17">
        <f t="shared" si="252"/>
        <v>121887</v>
      </c>
      <c r="AY44" s="52" t="str">
        <f t="shared" si="253"/>
        <v>OK</v>
      </c>
      <c r="AZ44" s="18">
        <v>13543</v>
      </c>
      <c r="BA44" s="17">
        <f t="shared" si="254"/>
        <v>121887</v>
      </c>
      <c r="BB44" s="52" t="str">
        <f t="shared" si="255"/>
        <v>OK</v>
      </c>
      <c r="BC44" s="18">
        <v>13463</v>
      </c>
      <c r="BD44" s="17">
        <f t="shared" si="256"/>
        <v>121167</v>
      </c>
      <c r="BE44" s="52" t="str">
        <f t="shared" si="257"/>
        <v>OK</v>
      </c>
      <c r="BF44" s="18">
        <v>13479</v>
      </c>
      <c r="BG44" s="17">
        <f t="shared" si="258"/>
        <v>121311</v>
      </c>
      <c r="BH44" s="52" t="str">
        <f t="shared" si="259"/>
        <v>OK</v>
      </c>
      <c r="BI44" s="18">
        <v>13422</v>
      </c>
      <c r="BJ44" s="17">
        <f t="shared" si="260"/>
        <v>120798</v>
      </c>
      <c r="BK44" s="52" t="str">
        <f t="shared" si="261"/>
        <v>OK</v>
      </c>
      <c r="BL44" s="18">
        <v>13462</v>
      </c>
      <c r="BM44" s="17">
        <f t="shared" si="262"/>
        <v>121158</v>
      </c>
      <c r="BN44" s="52" t="str">
        <f t="shared" si="263"/>
        <v>OK</v>
      </c>
      <c r="BO44" s="18">
        <v>13417</v>
      </c>
      <c r="BP44" s="17">
        <f t="shared" si="264"/>
        <v>120753</v>
      </c>
      <c r="BQ44" s="52" t="str">
        <f t="shared" si="265"/>
        <v>OK</v>
      </c>
      <c r="BR44" s="18">
        <v>13421</v>
      </c>
      <c r="BS44" s="17">
        <f t="shared" si="266"/>
        <v>120789</v>
      </c>
      <c r="BT44" s="52" t="str">
        <f t="shared" si="267"/>
        <v>OK</v>
      </c>
      <c r="BU44" s="18">
        <v>13543</v>
      </c>
      <c r="BV44" s="17">
        <f t="shared" si="268"/>
        <v>121887</v>
      </c>
      <c r="BW44" s="52" t="str">
        <f t="shared" si="269"/>
        <v>OK</v>
      </c>
      <c r="BX44" s="18">
        <v>13448</v>
      </c>
      <c r="BY44" s="17">
        <f t="shared" si="270"/>
        <v>121032</v>
      </c>
      <c r="BZ44" s="52" t="str">
        <f t="shared" si="271"/>
        <v>OK</v>
      </c>
      <c r="CA44" s="18">
        <v>13543</v>
      </c>
      <c r="CB44" s="17">
        <f t="shared" si="272"/>
        <v>121887</v>
      </c>
      <c r="CC44" s="52" t="str">
        <f t="shared" si="273"/>
        <v>OK</v>
      </c>
      <c r="CD44" s="18">
        <v>13543</v>
      </c>
      <c r="CE44" s="17">
        <f t="shared" si="274"/>
        <v>121887</v>
      </c>
      <c r="CF44" s="52" t="str">
        <f t="shared" si="275"/>
        <v>OK</v>
      </c>
      <c r="CG44" s="18">
        <v>13450</v>
      </c>
      <c r="CH44" s="17">
        <f t="shared" si="276"/>
        <v>121050</v>
      </c>
      <c r="CI44" s="52" t="str">
        <f t="shared" si="277"/>
        <v>OK</v>
      </c>
      <c r="CJ44" s="18">
        <v>13543</v>
      </c>
      <c r="CK44" s="17">
        <f t="shared" si="278"/>
        <v>121887</v>
      </c>
      <c r="CL44" s="52" t="str">
        <f t="shared" si="279"/>
        <v>OK</v>
      </c>
      <c r="CM44" s="18">
        <v>13497</v>
      </c>
      <c r="CN44" s="17">
        <f t="shared" si="280"/>
        <v>121473</v>
      </c>
      <c r="CO44" s="52" t="str">
        <f t="shared" si="281"/>
        <v>OK</v>
      </c>
      <c r="CP44" s="18">
        <v>13543</v>
      </c>
      <c r="CQ44" s="17">
        <f t="shared" si="282"/>
        <v>121887</v>
      </c>
      <c r="CR44" s="52" t="str">
        <f t="shared" si="283"/>
        <v>OK</v>
      </c>
      <c r="CS44" s="18">
        <v>13427</v>
      </c>
      <c r="CT44" s="17">
        <f t="shared" si="284"/>
        <v>120843</v>
      </c>
      <c r="CU44" s="52" t="str">
        <f t="shared" si="285"/>
        <v>OK</v>
      </c>
      <c r="CV44" s="18">
        <v>13528</v>
      </c>
      <c r="CW44" s="17">
        <f t="shared" si="286"/>
        <v>121752</v>
      </c>
      <c r="CX44" s="52" t="str">
        <f t="shared" si="287"/>
        <v>OK</v>
      </c>
      <c r="CY44" s="18">
        <v>13543</v>
      </c>
      <c r="CZ44" s="17">
        <f t="shared" si="288"/>
        <v>121887</v>
      </c>
      <c r="DA44" s="52" t="str">
        <f t="shared" si="289"/>
        <v>OK</v>
      </c>
      <c r="DB44" s="18">
        <v>13462</v>
      </c>
      <c r="DC44" s="17">
        <f t="shared" si="290"/>
        <v>121158</v>
      </c>
      <c r="DD44" s="52" t="str">
        <f t="shared" si="291"/>
        <v>OK</v>
      </c>
      <c r="DE44" s="18">
        <v>13424</v>
      </c>
      <c r="DF44" s="17">
        <f t="shared" si="292"/>
        <v>120816</v>
      </c>
      <c r="DG44" s="52" t="str">
        <f t="shared" si="293"/>
        <v>OK</v>
      </c>
      <c r="DH44" s="18">
        <v>13439</v>
      </c>
      <c r="DI44" s="17">
        <f t="shared" si="294"/>
        <v>120951</v>
      </c>
      <c r="DJ44" s="52" t="str">
        <f t="shared" si="295"/>
        <v>OK</v>
      </c>
      <c r="DK44" s="18">
        <v>13446</v>
      </c>
      <c r="DL44" s="17">
        <f t="shared" si="296"/>
        <v>121014</v>
      </c>
      <c r="DM44" s="52" t="str">
        <f t="shared" si="297"/>
        <v>OK</v>
      </c>
    </row>
    <row r="45" spans="1:117" ht="15" x14ac:dyDescent="0.25">
      <c r="A45" s="15"/>
      <c r="B45" s="196" t="s">
        <v>364</v>
      </c>
      <c r="C45" s="15"/>
      <c r="D45" s="232"/>
      <c r="E45" s="18"/>
      <c r="F45" s="23">
        <f>SUM(F38:F44)</f>
        <v>3794752</v>
      </c>
      <c r="G45" s="18"/>
      <c r="H45" s="23">
        <f>SUM(H38:H44)</f>
        <v>3775917</v>
      </c>
      <c r="I45" s="52"/>
      <c r="J45" s="18"/>
      <c r="K45" s="23">
        <f>SUM(K38:K44)</f>
        <v>3794752</v>
      </c>
      <c r="L45" s="52"/>
      <c r="M45" s="18"/>
      <c r="N45" s="23">
        <f>SUM(N38:N44)</f>
        <v>3772291</v>
      </c>
      <c r="O45" s="52"/>
      <c r="P45" s="18"/>
      <c r="Q45" s="23">
        <f>SUM(Q38:Q44)</f>
        <v>3762495</v>
      </c>
      <c r="R45" s="52"/>
      <c r="S45" s="18"/>
      <c r="T45" s="23">
        <f>SUM(T38:T44)</f>
        <v>3781910</v>
      </c>
      <c r="U45" s="52"/>
      <c r="V45" s="18"/>
      <c r="W45" s="23">
        <f>SUM(W38:W44)</f>
        <v>3754925</v>
      </c>
      <c r="X45" s="52"/>
      <c r="Y45" s="18"/>
      <c r="Z45" s="23">
        <f>SUM(Z38:Z44)</f>
        <v>3790808</v>
      </c>
      <c r="AA45" s="52"/>
      <c r="AB45" s="18"/>
      <c r="AC45" s="23">
        <f>SUM(AC38:AC44)</f>
        <v>3764393</v>
      </c>
      <c r="AD45" s="52"/>
      <c r="AE45" s="18"/>
      <c r="AF45" s="23">
        <f>SUM(AF38:AF44)</f>
        <v>3774277</v>
      </c>
      <c r="AG45" s="52"/>
      <c r="AH45" s="18"/>
      <c r="AI45" s="23">
        <f>SUM(AI38:AI44)</f>
        <v>3781586</v>
      </c>
      <c r="AJ45" s="52"/>
      <c r="AK45" s="18"/>
      <c r="AL45" s="23">
        <f>SUM(AL38:AL44)</f>
        <v>3762506</v>
      </c>
      <c r="AM45" s="52"/>
      <c r="AN45" s="18"/>
      <c r="AO45" s="23">
        <f>SUM(AO38:AO44)</f>
        <v>3794752</v>
      </c>
      <c r="AP45" s="52"/>
      <c r="AQ45" s="18"/>
      <c r="AR45" s="23">
        <f>SUM(AR38:AR44)</f>
        <v>3766274</v>
      </c>
      <c r="AS45" s="52"/>
      <c r="AT45" s="18"/>
      <c r="AU45" s="23">
        <f>SUM(AU38:AU44)</f>
        <v>3767045</v>
      </c>
      <c r="AV45" s="52"/>
      <c r="AW45" s="18"/>
      <c r="AX45" s="23">
        <f>SUM(AX38:AX44)</f>
        <v>3731134</v>
      </c>
      <c r="AY45" s="52"/>
      <c r="AZ45" s="18"/>
      <c r="BA45" s="23">
        <f>SUM(BA38:BA44)</f>
        <v>3794426</v>
      </c>
      <c r="BB45" s="52"/>
      <c r="BC45" s="18"/>
      <c r="BD45" s="23">
        <f>SUM(BD38:BD44)</f>
        <v>3772373</v>
      </c>
      <c r="BE45" s="52"/>
      <c r="BF45" s="18"/>
      <c r="BG45" s="23">
        <f>SUM(BG38:BG44)</f>
        <v>3796922</v>
      </c>
      <c r="BH45" s="52"/>
      <c r="BI45" s="18"/>
      <c r="BJ45" s="23">
        <f>SUM(BJ38:BJ44)</f>
        <v>3760779</v>
      </c>
      <c r="BK45" s="52"/>
      <c r="BL45" s="18"/>
      <c r="BM45" s="23">
        <f>SUM(BM38:BM44)</f>
        <v>3772000</v>
      </c>
      <c r="BN45" s="52"/>
      <c r="BO45" s="18"/>
      <c r="BP45" s="23">
        <f>SUM(BP38:BP44)</f>
        <v>3759406</v>
      </c>
      <c r="BQ45" s="52"/>
      <c r="BR45" s="18"/>
      <c r="BS45" s="23">
        <f>SUM(BS38:BS44)</f>
        <v>3760602</v>
      </c>
      <c r="BT45" s="52"/>
      <c r="BU45" s="18"/>
      <c r="BV45" s="23">
        <f>SUM(BV38:BV44)</f>
        <v>3794752</v>
      </c>
      <c r="BW45" s="52"/>
      <c r="BX45" s="18"/>
      <c r="BY45" s="23">
        <f>SUM(BY38:BY44)</f>
        <v>3768174</v>
      </c>
      <c r="BZ45" s="52"/>
      <c r="CA45" s="18"/>
      <c r="CB45" s="23">
        <f>SUM(CB38:CB44)</f>
        <v>3794752</v>
      </c>
      <c r="CC45" s="52"/>
      <c r="CD45" s="18"/>
      <c r="CE45" s="23">
        <f>SUM(CE38:CE44)</f>
        <v>2806885</v>
      </c>
      <c r="CF45" s="52"/>
      <c r="CG45" s="18"/>
      <c r="CH45" s="23">
        <f>SUM(CH38:CH44)</f>
        <v>3768562</v>
      </c>
      <c r="CI45" s="52"/>
      <c r="CJ45" s="18"/>
      <c r="CK45" s="23">
        <f>SUM(CK38:CK44)</f>
        <v>3794752</v>
      </c>
      <c r="CL45" s="52"/>
      <c r="CM45" s="18"/>
      <c r="CN45" s="23">
        <f>SUM(CN38:CN44)</f>
        <v>3780965</v>
      </c>
      <c r="CO45" s="52"/>
      <c r="CP45" s="18"/>
      <c r="CQ45" s="23">
        <f>SUM(CQ38:CQ44)</f>
        <v>3794752</v>
      </c>
      <c r="CR45" s="52"/>
      <c r="CS45" s="18"/>
      <c r="CT45" s="23">
        <f>SUM(CT38:CT44)</f>
        <v>3762121</v>
      </c>
      <c r="CU45" s="52"/>
      <c r="CV45" s="18"/>
      <c r="CW45" s="23">
        <f>SUM(CW38:CW44)</f>
        <v>3790583</v>
      </c>
      <c r="CX45" s="52"/>
      <c r="CY45" s="18"/>
      <c r="CZ45" s="23">
        <f>SUM(CZ38:CZ44)</f>
        <v>3794752</v>
      </c>
      <c r="DA45" s="52"/>
      <c r="DB45" s="18"/>
      <c r="DC45" s="23">
        <f>SUM(DC38:DC44)</f>
        <v>3772000</v>
      </c>
      <c r="DD45" s="52"/>
      <c r="DE45" s="18"/>
      <c r="DF45" s="23">
        <f>SUM(DF38:DF44)</f>
        <v>3761365</v>
      </c>
      <c r="DG45" s="52"/>
      <c r="DH45" s="18"/>
      <c r="DI45" s="23">
        <f>SUM(DI38:DI44)</f>
        <v>3765626</v>
      </c>
      <c r="DJ45" s="52"/>
      <c r="DK45" s="18"/>
      <c r="DL45" s="23">
        <f>SUM(DL38:DL44)</f>
        <v>3767671</v>
      </c>
      <c r="DM45" s="52"/>
    </row>
    <row r="46" spans="1:117" x14ac:dyDescent="0.25">
      <c r="A46" s="187">
        <v>5</v>
      </c>
      <c r="B46" s="3" t="s">
        <v>365</v>
      </c>
      <c r="C46" s="187"/>
      <c r="D46" s="233"/>
      <c r="E46" s="187"/>
      <c r="F46" s="187"/>
      <c r="G46" s="187"/>
      <c r="H46" s="187"/>
      <c r="I46" s="15"/>
      <c r="J46" s="191"/>
      <c r="K46" s="191"/>
      <c r="L46" s="15"/>
      <c r="M46" s="191"/>
      <c r="N46" s="191"/>
      <c r="O46" s="15"/>
      <c r="P46" s="191"/>
      <c r="Q46" s="191"/>
      <c r="R46" s="15"/>
      <c r="S46" s="191"/>
      <c r="T46" s="191"/>
      <c r="U46" s="15"/>
      <c r="V46" s="191"/>
      <c r="W46" s="191"/>
      <c r="X46" s="15"/>
      <c r="Y46" s="191"/>
      <c r="Z46" s="191"/>
      <c r="AA46" s="15"/>
      <c r="AB46" s="191"/>
      <c r="AC46" s="191"/>
      <c r="AD46" s="15"/>
      <c r="AE46" s="191"/>
      <c r="AF46" s="191"/>
      <c r="AG46" s="15"/>
      <c r="AH46" s="191"/>
      <c r="AI46" s="191"/>
      <c r="AJ46" s="15"/>
      <c r="AK46" s="191"/>
      <c r="AL46" s="191"/>
      <c r="AM46" s="15"/>
      <c r="AN46" s="191"/>
      <c r="AO46" s="191"/>
      <c r="AP46" s="15"/>
      <c r="AQ46" s="191"/>
      <c r="AR46" s="191"/>
      <c r="AS46" s="15"/>
      <c r="AT46" s="191"/>
      <c r="AU46" s="191"/>
      <c r="AV46" s="15"/>
      <c r="AW46" s="191"/>
      <c r="AX46" s="191"/>
      <c r="AY46" s="15"/>
      <c r="AZ46" s="191"/>
      <c r="BA46" s="191"/>
      <c r="BB46" s="15"/>
      <c r="BC46" s="191"/>
      <c r="BD46" s="191"/>
      <c r="BE46" s="15"/>
      <c r="BF46" s="191"/>
      <c r="BG46" s="191"/>
      <c r="BH46" s="15"/>
      <c r="BI46" s="191"/>
      <c r="BJ46" s="191"/>
      <c r="BK46" s="15"/>
      <c r="BL46" s="191"/>
      <c r="BM46" s="191"/>
      <c r="BN46" s="15"/>
      <c r="BO46" s="191"/>
      <c r="BP46" s="191"/>
      <c r="BQ46" s="15"/>
      <c r="BR46" s="191"/>
      <c r="BS46" s="191"/>
      <c r="BT46" s="15"/>
      <c r="BU46" s="191"/>
      <c r="BV46" s="191"/>
      <c r="BW46" s="15"/>
      <c r="BX46" s="191"/>
      <c r="BY46" s="191"/>
      <c r="BZ46" s="15"/>
      <c r="CA46" s="191"/>
      <c r="CB46" s="191"/>
      <c r="CC46" s="15"/>
      <c r="CD46" s="191"/>
      <c r="CE46" s="191"/>
      <c r="CF46" s="15"/>
      <c r="CG46" s="191"/>
      <c r="CH46" s="191"/>
      <c r="CI46" s="15"/>
      <c r="CJ46" s="235"/>
      <c r="CK46" s="235"/>
      <c r="CL46" s="15"/>
      <c r="CM46" s="235"/>
      <c r="CN46" s="235"/>
      <c r="CO46" s="15"/>
      <c r="CP46" s="235"/>
      <c r="CQ46" s="235"/>
      <c r="CR46" s="15"/>
      <c r="CS46" s="235"/>
      <c r="CT46" s="235"/>
      <c r="CU46" s="15"/>
      <c r="CV46" s="235"/>
      <c r="CW46" s="235"/>
      <c r="CX46" s="15"/>
      <c r="CY46" s="235"/>
      <c r="CZ46" s="235"/>
      <c r="DA46" s="15"/>
      <c r="DB46" s="191"/>
      <c r="DC46" s="191"/>
      <c r="DD46" s="15"/>
      <c r="DE46" s="191"/>
      <c r="DF46" s="191"/>
      <c r="DG46" s="15"/>
      <c r="DH46" s="235"/>
      <c r="DI46" s="235"/>
      <c r="DJ46" s="15"/>
      <c r="DK46" s="235"/>
      <c r="DL46" s="235"/>
      <c r="DM46" s="15"/>
    </row>
    <row r="47" spans="1:117" ht="15" x14ac:dyDescent="0.25">
      <c r="A47" s="15">
        <v>5.0999999999999996</v>
      </c>
      <c r="B47" s="16" t="s">
        <v>366</v>
      </c>
      <c r="C47" s="15" t="s">
        <v>331</v>
      </c>
      <c r="D47" s="232">
        <v>31.2</v>
      </c>
      <c r="E47" s="18">
        <v>88285</v>
      </c>
      <c r="F47" s="17">
        <f t="shared" ref="F47:F56" si="298">ROUND(D47*E47,0)</f>
        <v>2754492</v>
      </c>
      <c r="G47" s="18">
        <v>87840</v>
      </c>
      <c r="H47" s="17">
        <f t="shared" ref="H47:H56" si="299">ROUND($D47*G47,0)</f>
        <v>2740608</v>
      </c>
      <c r="I47" s="52" t="str">
        <f t="shared" ref="I47:I56" si="300">+IF(G47&lt;=$E47,"OK","NO OK")</f>
        <v>OK</v>
      </c>
      <c r="J47" s="18">
        <v>88285</v>
      </c>
      <c r="K47" s="17">
        <f t="shared" ref="K47:K56" si="301">ROUND($D47*J47,0)</f>
        <v>2754492</v>
      </c>
      <c r="L47" s="52" t="str">
        <f t="shared" ref="L47:L56" si="302">+IF(J47&lt;=$E47,"OK","NO OK")</f>
        <v>OK</v>
      </c>
      <c r="M47" s="18">
        <v>87762</v>
      </c>
      <c r="N47" s="17">
        <f t="shared" ref="N47:N56" si="303">ROUND($D47*M47,0)</f>
        <v>2738174</v>
      </c>
      <c r="O47" s="52" t="str">
        <f t="shared" ref="O47:O56" si="304">+IF(M47&lt;=$E47,"OK","NO OK")</f>
        <v>OK</v>
      </c>
      <c r="P47" s="18">
        <v>87535</v>
      </c>
      <c r="Q47" s="17">
        <f t="shared" ref="Q47:Q56" si="305">ROUND($D47*P47,0)</f>
        <v>2731092</v>
      </c>
      <c r="R47" s="52" t="str">
        <f t="shared" ref="R47:R56" si="306">+IF(P47&lt;=$E47,"OK","NO OK")</f>
        <v>OK</v>
      </c>
      <c r="S47" s="18">
        <v>87986</v>
      </c>
      <c r="T47" s="17">
        <f t="shared" ref="T47:T56" si="307">ROUND($D47*S47,0)</f>
        <v>2745163</v>
      </c>
      <c r="U47" s="52" t="str">
        <f t="shared" ref="U47:U56" si="308">+IF(S47&lt;=$E47,"OK","NO OK")</f>
        <v>OK</v>
      </c>
      <c r="V47" s="18">
        <v>87358</v>
      </c>
      <c r="W47" s="17">
        <f t="shared" ref="W47:W56" si="309">ROUND($D47*V47,0)</f>
        <v>2725570</v>
      </c>
      <c r="X47" s="52" t="str">
        <f t="shared" ref="X47:X56" si="310">+IF(V47&lt;=$E47,"OK","NO OK")</f>
        <v>OK</v>
      </c>
      <c r="Y47" s="18">
        <v>88285</v>
      </c>
      <c r="Z47" s="17">
        <f t="shared" ref="Z47:Z56" si="311">ROUND($D47*Y47,0)</f>
        <v>2754492</v>
      </c>
      <c r="AA47" s="52" t="str">
        <f t="shared" ref="AA47:AA56" si="312">+IF(Y47&lt;=$E47,"OK","NO OK")</f>
        <v>OK</v>
      </c>
      <c r="AB47" s="18">
        <v>87579</v>
      </c>
      <c r="AC47" s="17">
        <f t="shared" ref="AC47:AC56" si="313">ROUND($D47*AB47,0)</f>
        <v>2732465</v>
      </c>
      <c r="AD47" s="52" t="str">
        <f t="shared" ref="AD47:AD56" si="314">+IF(AB47&lt;=$E47,"OK","NO OK")</f>
        <v>OK</v>
      </c>
      <c r="AE47" s="18">
        <v>87808</v>
      </c>
      <c r="AF47" s="17">
        <f t="shared" ref="AF47:AF56" si="315">ROUND($D47*AE47,0)</f>
        <v>2739610</v>
      </c>
      <c r="AG47" s="52" t="str">
        <f t="shared" ref="AG47:AG56" si="316">+IF(AE47&lt;=$E47,"OK","NO OK")</f>
        <v>OK</v>
      </c>
      <c r="AH47" s="18">
        <v>87980</v>
      </c>
      <c r="AI47" s="17">
        <f t="shared" ref="AI47:AI56" si="317">ROUND($D47*AH47,0)</f>
        <v>2744976</v>
      </c>
      <c r="AJ47" s="52" t="str">
        <f t="shared" ref="AJ47:AJ56" si="318">+IF(AH47&lt;=$E47,"OK","NO OK")</f>
        <v>OK</v>
      </c>
      <c r="AK47" s="18">
        <v>87535</v>
      </c>
      <c r="AL47" s="17">
        <f t="shared" ref="AL47:AL56" si="319">ROUND($D47*AK47,0)</f>
        <v>2731092</v>
      </c>
      <c r="AM47" s="52" t="str">
        <f t="shared" ref="AM47:AM56" si="320">+IF(AK47&lt;=$E47,"OK","NO OK")</f>
        <v>OK</v>
      </c>
      <c r="AN47" s="18">
        <v>88285</v>
      </c>
      <c r="AO47" s="17">
        <f t="shared" ref="AO47:AO56" si="321">ROUND($D47*AN47,0)</f>
        <v>2754492</v>
      </c>
      <c r="AP47" s="52" t="str">
        <f t="shared" ref="AP47:AP56" si="322">+IF(AN47&lt;=$E47,"OK","NO OK")</f>
        <v>OK</v>
      </c>
      <c r="AQ47" s="18">
        <v>87623</v>
      </c>
      <c r="AR47" s="17">
        <f t="shared" ref="AR47:AR56" si="323">ROUND($D47*AQ47,0)</f>
        <v>2733838</v>
      </c>
      <c r="AS47" s="52" t="str">
        <f t="shared" ref="AS47:AS56" si="324">+IF(AQ47&lt;=$E47,"OK","NO OK")</f>
        <v>OK</v>
      </c>
      <c r="AT47" s="18">
        <v>87641</v>
      </c>
      <c r="AU47" s="17">
        <f t="shared" ref="AU47:AU56" si="325">ROUND($D47*AT47,0)</f>
        <v>2734399</v>
      </c>
      <c r="AV47" s="52" t="str">
        <f t="shared" ref="AV47:AV56" si="326">+IF(AT47&lt;=$E47,"OK","NO OK")</f>
        <v>OK</v>
      </c>
      <c r="AW47" s="18">
        <v>88285</v>
      </c>
      <c r="AX47" s="17">
        <f t="shared" ref="AX47:AX56" si="327">ROUND($D47*AW47,0)</f>
        <v>2754492</v>
      </c>
      <c r="AY47" s="52" t="str">
        <f t="shared" ref="AY47:AY56" si="328">+IF(AW47&lt;=$E47,"OK","NO OK")</f>
        <v>OK</v>
      </c>
      <c r="AZ47" s="18">
        <v>88285</v>
      </c>
      <c r="BA47" s="17">
        <f t="shared" ref="BA47:BA56" si="329">ROUND($D47*AZ47,0)</f>
        <v>2754492</v>
      </c>
      <c r="BB47" s="52" t="str">
        <f t="shared" ref="BB47:BB56" si="330">+IF(AZ47&lt;=$E47,"OK","NO OK")</f>
        <v>OK</v>
      </c>
      <c r="BC47" s="18">
        <v>87764</v>
      </c>
      <c r="BD47" s="17">
        <f t="shared" ref="BD47:BD56" si="331">ROUND($D47*BC47,0)</f>
        <v>2738237</v>
      </c>
      <c r="BE47" s="52" t="str">
        <f t="shared" ref="BE47:BE56" si="332">+IF(BC47&lt;=$E47,"OK","NO OK")</f>
        <v>OK</v>
      </c>
      <c r="BF47" s="18">
        <v>87870</v>
      </c>
      <c r="BG47" s="17">
        <f t="shared" ref="BG47:BG56" si="333">ROUND($D47*BF47,0)</f>
        <v>2741544</v>
      </c>
      <c r="BH47" s="52" t="str">
        <f t="shared" ref="BH47:BH56" si="334">+IF(BF47&lt;=$E47,"OK","NO OK")</f>
        <v>OK</v>
      </c>
      <c r="BI47" s="18">
        <v>87495</v>
      </c>
      <c r="BJ47" s="17">
        <f t="shared" ref="BJ47:BJ56" si="335">ROUND($D47*BI47,0)</f>
        <v>2729844</v>
      </c>
      <c r="BK47" s="52" t="str">
        <f t="shared" ref="BK47:BK56" si="336">+IF(BI47&lt;=$E47,"OK","NO OK")</f>
        <v>OK</v>
      </c>
      <c r="BL47" s="18">
        <v>87755</v>
      </c>
      <c r="BM47" s="17">
        <f t="shared" ref="BM47:BM56" si="337">ROUND($D47*BL47,0)</f>
        <v>2737956</v>
      </c>
      <c r="BN47" s="52" t="str">
        <f t="shared" ref="BN47:BN56" si="338">+IF(BL47&lt;=$E47,"OK","NO OK")</f>
        <v>OK</v>
      </c>
      <c r="BO47" s="18">
        <v>87463</v>
      </c>
      <c r="BP47" s="17">
        <f t="shared" ref="BP47:BP56" si="339">ROUND($D47*BO47,0)</f>
        <v>2728846</v>
      </c>
      <c r="BQ47" s="52" t="str">
        <f t="shared" ref="BQ47:BQ56" si="340">+IF(BO47&lt;=$E47,"OK","NO OK")</f>
        <v>OK</v>
      </c>
      <c r="BR47" s="18">
        <v>87490</v>
      </c>
      <c r="BS47" s="17">
        <f t="shared" ref="BS47:BS56" si="341">ROUND($D47*BR47,0)</f>
        <v>2729688</v>
      </c>
      <c r="BT47" s="52" t="str">
        <f t="shared" ref="BT47:BT56" si="342">+IF(BR47&lt;=$E47,"OK","NO OK")</f>
        <v>OK</v>
      </c>
      <c r="BU47" s="18">
        <v>88285</v>
      </c>
      <c r="BV47" s="17">
        <f t="shared" ref="BV47:BV56" si="343">ROUND($D47*BU47,0)</f>
        <v>2754492</v>
      </c>
      <c r="BW47" s="52" t="str">
        <f t="shared" ref="BW47:BW56" si="344">+IF(BU47&lt;=$E47,"OK","NO OK")</f>
        <v>OK</v>
      </c>
      <c r="BX47" s="18">
        <v>87667</v>
      </c>
      <c r="BY47" s="17">
        <f t="shared" ref="BY47:BY56" si="345">ROUND($D47*BX47,0)</f>
        <v>2735210</v>
      </c>
      <c r="BZ47" s="52" t="str">
        <f t="shared" ref="BZ47:BZ56" si="346">+IF(BX47&lt;=$E47,"OK","NO OK")</f>
        <v>OK</v>
      </c>
      <c r="CA47" s="18">
        <v>88285</v>
      </c>
      <c r="CB47" s="17">
        <f t="shared" ref="CB47:CB56" si="347">ROUND($D47*CA47,0)</f>
        <v>2754492</v>
      </c>
      <c r="CC47" s="52" t="str">
        <f t="shared" ref="CC47:CC56" si="348">+IF(CA47&lt;=$E47,"OK","NO OK")</f>
        <v>OK</v>
      </c>
      <c r="CD47" s="18">
        <v>88285</v>
      </c>
      <c r="CE47" s="17">
        <f t="shared" ref="CE47:CE56" si="349">ROUND($D47*CD47,0)</f>
        <v>2754492</v>
      </c>
      <c r="CF47" s="52" t="str">
        <f t="shared" ref="CF47:CF56" si="350">+IF(CD47&lt;=$E47,"OK","NO OK")</f>
        <v>OK</v>
      </c>
      <c r="CG47" s="18">
        <v>87676</v>
      </c>
      <c r="CH47" s="17">
        <f t="shared" ref="CH47:CH56" si="351">ROUND($D47*CG47,0)</f>
        <v>2735491</v>
      </c>
      <c r="CI47" s="52" t="str">
        <f t="shared" ref="CI47:CI56" si="352">+IF(CG47&lt;=$E47,"OK","NO OK")</f>
        <v>OK</v>
      </c>
      <c r="CJ47" s="18">
        <v>86519.3</v>
      </c>
      <c r="CK47" s="17">
        <f t="shared" ref="CK47:CK56" si="353">ROUND($D47*CJ47,0)</f>
        <v>2699402</v>
      </c>
      <c r="CL47" s="52" t="str">
        <f t="shared" ref="CL47:CL56" si="354">+IF(CJ47&lt;=$E47,"OK","NO OK")</f>
        <v>OK</v>
      </c>
      <c r="CM47" s="18">
        <v>88000</v>
      </c>
      <c r="CN47" s="17">
        <f t="shared" ref="CN47:CN56" si="355">ROUND($D47*CM47,0)</f>
        <v>2745600</v>
      </c>
      <c r="CO47" s="52" t="str">
        <f t="shared" ref="CO47:CO56" si="356">+IF(CM47&lt;=$E47,"OK","NO OK")</f>
        <v>OK</v>
      </c>
      <c r="CP47" s="18">
        <v>88285</v>
      </c>
      <c r="CQ47" s="17">
        <f t="shared" ref="CQ47:CQ56" si="357">ROUND($D47*CP47,0)</f>
        <v>2754492</v>
      </c>
      <c r="CR47" s="52" t="str">
        <f t="shared" ref="CR47:CR56" si="358">+IF(CP47&lt;=$E47,"OK","NO OK")</f>
        <v>OK</v>
      </c>
      <c r="CS47" s="18">
        <v>87526</v>
      </c>
      <c r="CT47" s="17">
        <f t="shared" ref="CT47:CT56" si="359">ROUND($D47*CS47,0)</f>
        <v>2730811</v>
      </c>
      <c r="CU47" s="52" t="str">
        <f t="shared" ref="CU47:CU56" si="360">+IF(CS47&lt;=$E47,"OK","NO OK")</f>
        <v>OK</v>
      </c>
      <c r="CV47" s="18">
        <v>88188</v>
      </c>
      <c r="CW47" s="17">
        <f t="shared" ref="CW47:CW56" si="361">ROUND($D47*CV47,0)</f>
        <v>2751466</v>
      </c>
      <c r="CX47" s="52" t="str">
        <f t="shared" ref="CX47:CX56" si="362">+IF(CV47&lt;=$E47,"OK","NO OK")</f>
        <v>OK</v>
      </c>
      <c r="CY47" s="18">
        <v>88285</v>
      </c>
      <c r="CZ47" s="17">
        <f t="shared" ref="CZ47:CZ56" si="363">ROUND($D47*CY47,0)</f>
        <v>2754492</v>
      </c>
      <c r="DA47" s="52" t="str">
        <f t="shared" ref="DA47:DA56" si="364">+IF(CY47&lt;=$E47,"OK","NO OK")</f>
        <v>OK</v>
      </c>
      <c r="DB47" s="18">
        <v>87755</v>
      </c>
      <c r="DC47" s="17">
        <f t="shared" ref="DC47:DC56" si="365">ROUND($D47*DB47,0)</f>
        <v>2737956</v>
      </c>
      <c r="DD47" s="52" t="str">
        <f t="shared" ref="DD47:DD56" si="366">+IF(DB47&lt;=$E47,"OK","NO OK")</f>
        <v>OK</v>
      </c>
      <c r="DE47" s="18">
        <v>87508</v>
      </c>
      <c r="DF47" s="17">
        <f t="shared" ref="DF47:DF56" si="367">ROUND($D47*DE47,0)</f>
        <v>2730250</v>
      </c>
      <c r="DG47" s="52" t="str">
        <f t="shared" ref="DG47:DG56" si="368">+IF(DE47&lt;=$E47,"OK","NO OK")</f>
        <v>OK</v>
      </c>
      <c r="DH47" s="18">
        <v>87607</v>
      </c>
      <c r="DI47" s="17">
        <f t="shared" ref="DI47:DI56" si="369">ROUND($D47*DH47,0)</f>
        <v>2733338</v>
      </c>
      <c r="DJ47" s="52" t="str">
        <f t="shared" ref="DJ47:DJ56" si="370">+IF(DH47&lt;=$E47,"OK","NO OK")</f>
        <v>OK</v>
      </c>
      <c r="DK47" s="18">
        <v>87656</v>
      </c>
      <c r="DL47" s="17">
        <f t="shared" ref="DL47:DL56" si="371">ROUND($D47*DK47,0)</f>
        <v>2734867</v>
      </c>
      <c r="DM47" s="52" t="str">
        <f t="shared" ref="DM47:DM56" si="372">+IF(DK47&lt;=$E47,"OK","NO OK")</f>
        <v>OK</v>
      </c>
    </row>
    <row r="48" spans="1:117" ht="15" x14ac:dyDescent="0.25">
      <c r="A48" s="15">
        <v>5.2</v>
      </c>
      <c r="B48" s="16" t="s">
        <v>367</v>
      </c>
      <c r="C48" s="15" t="s">
        <v>331</v>
      </c>
      <c r="D48" s="232">
        <v>62.4</v>
      </c>
      <c r="E48" s="18">
        <v>185262</v>
      </c>
      <c r="F48" s="17">
        <f t="shared" si="298"/>
        <v>11560349</v>
      </c>
      <c r="G48" s="18">
        <v>184340</v>
      </c>
      <c r="H48" s="17">
        <f t="shared" si="299"/>
        <v>11502816</v>
      </c>
      <c r="I48" s="52" t="str">
        <f t="shared" si="300"/>
        <v>OK</v>
      </c>
      <c r="J48" s="18">
        <v>185262</v>
      </c>
      <c r="K48" s="17">
        <f t="shared" si="301"/>
        <v>11560349</v>
      </c>
      <c r="L48" s="52" t="str">
        <f t="shared" si="302"/>
        <v>OK</v>
      </c>
      <c r="M48" s="18">
        <v>184165</v>
      </c>
      <c r="N48" s="17">
        <f t="shared" si="303"/>
        <v>11491896</v>
      </c>
      <c r="O48" s="52" t="str">
        <f t="shared" si="304"/>
        <v>OK</v>
      </c>
      <c r="P48" s="18">
        <v>183687</v>
      </c>
      <c r="Q48" s="17">
        <f t="shared" si="305"/>
        <v>11462069</v>
      </c>
      <c r="R48" s="52" t="str">
        <f t="shared" si="306"/>
        <v>OK</v>
      </c>
      <c r="S48" s="18">
        <v>184634</v>
      </c>
      <c r="T48" s="17">
        <f t="shared" si="307"/>
        <v>11521162</v>
      </c>
      <c r="U48" s="52" t="str">
        <f t="shared" si="308"/>
        <v>OK</v>
      </c>
      <c r="V48" s="18">
        <v>183317</v>
      </c>
      <c r="W48" s="17">
        <f t="shared" si="309"/>
        <v>11438981</v>
      </c>
      <c r="X48" s="52" t="str">
        <f t="shared" si="310"/>
        <v>OK</v>
      </c>
      <c r="Y48" s="18">
        <v>185262</v>
      </c>
      <c r="Z48" s="17">
        <f t="shared" si="311"/>
        <v>11560349</v>
      </c>
      <c r="AA48" s="52" t="str">
        <f t="shared" si="312"/>
        <v>OK</v>
      </c>
      <c r="AB48" s="18">
        <v>183780</v>
      </c>
      <c r="AC48" s="17">
        <f t="shared" si="313"/>
        <v>11467872</v>
      </c>
      <c r="AD48" s="52" t="str">
        <f t="shared" si="314"/>
        <v>OK</v>
      </c>
      <c r="AE48" s="18">
        <v>184262</v>
      </c>
      <c r="AF48" s="17">
        <f t="shared" si="315"/>
        <v>11497949</v>
      </c>
      <c r="AG48" s="52" t="str">
        <f t="shared" si="316"/>
        <v>OK</v>
      </c>
      <c r="AH48" s="18">
        <v>184610</v>
      </c>
      <c r="AI48" s="17">
        <f t="shared" si="317"/>
        <v>11519664</v>
      </c>
      <c r="AJ48" s="52" t="str">
        <f t="shared" si="318"/>
        <v>OK</v>
      </c>
      <c r="AK48" s="18">
        <v>183688</v>
      </c>
      <c r="AL48" s="17">
        <f t="shared" si="319"/>
        <v>11462131</v>
      </c>
      <c r="AM48" s="52" t="str">
        <f t="shared" si="320"/>
        <v>OK</v>
      </c>
      <c r="AN48" s="18">
        <v>185262</v>
      </c>
      <c r="AO48" s="17">
        <f t="shared" si="321"/>
        <v>11560349</v>
      </c>
      <c r="AP48" s="52" t="str">
        <f t="shared" si="322"/>
        <v>OK</v>
      </c>
      <c r="AQ48" s="18">
        <v>183873</v>
      </c>
      <c r="AR48" s="17">
        <f t="shared" si="323"/>
        <v>11473675</v>
      </c>
      <c r="AS48" s="52" t="str">
        <f t="shared" si="324"/>
        <v>OK</v>
      </c>
      <c r="AT48" s="18">
        <v>183910</v>
      </c>
      <c r="AU48" s="17">
        <f t="shared" si="325"/>
        <v>11475984</v>
      </c>
      <c r="AV48" s="52" t="str">
        <f t="shared" si="326"/>
        <v>OK</v>
      </c>
      <c r="AW48" s="18">
        <v>185262</v>
      </c>
      <c r="AX48" s="17">
        <f t="shared" si="327"/>
        <v>11560349</v>
      </c>
      <c r="AY48" s="52" t="str">
        <f t="shared" si="328"/>
        <v>OK</v>
      </c>
      <c r="AZ48" s="18">
        <v>185262</v>
      </c>
      <c r="BA48" s="17">
        <f t="shared" si="329"/>
        <v>11560349</v>
      </c>
      <c r="BB48" s="52" t="str">
        <f t="shared" si="330"/>
        <v>OK</v>
      </c>
      <c r="BC48" s="18">
        <v>184169</v>
      </c>
      <c r="BD48" s="17">
        <f t="shared" si="331"/>
        <v>11492146</v>
      </c>
      <c r="BE48" s="52" t="str">
        <f t="shared" si="332"/>
        <v>OK</v>
      </c>
      <c r="BF48" s="18">
        <v>184391</v>
      </c>
      <c r="BG48" s="17">
        <f t="shared" si="333"/>
        <v>11505998</v>
      </c>
      <c r="BH48" s="52" t="str">
        <f t="shared" si="334"/>
        <v>OK</v>
      </c>
      <c r="BI48" s="18">
        <v>183604</v>
      </c>
      <c r="BJ48" s="17">
        <f t="shared" si="335"/>
        <v>11456890</v>
      </c>
      <c r="BK48" s="52" t="str">
        <f t="shared" si="336"/>
        <v>OK</v>
      </c>
      <c r="BL48" s="18">
        <v>184150</v>
      </c>
      <c r="BM48" s="17">
        <f t="shared" si="337"/>
        <v>11490960</v>
      </c>
      <c r="BN48" s="52" t="str">
        <f t="shared" si="338"/>
        <v>OK</v>
      </c>
      <c r="BO48" s="18">
        <v>183537</v>
      </c>
      <c r="BP48" s="17">
        <f t="shared" si="339"/>
        <v>11452709</v>
      </c>
      <c r="BQ48" s="52" t="str">
        <f t="shared" si="340"/>
        <v>OK</v>
      </c>
      <c r="BR48" s="18">
        <v>183595</v>
      </c>
      <c r="BS48" s="17">
        <f t="shared" si="341"/>
        <v>11456328</v>
      </c>
      <c r="BT48" s="52" t="str">
        <f t="shared" si="342"/>
        <v>OK</v>
      </c>
      <c r="BU48" s="18">
        <v>185262</v>
      </c>
      <c r="BV48" s="17">
        <f t="shared" si="343"/>
        <v>11560349</v>
      </c>
      <c r="BW48" s="52" t="str">
        <f t="shared" si="344"/>
        <v>OK</v>
      </c>
      <c r="BX48" s="18">
        <v>183965</v>
      </c>
      <c r="BY48" s="17">
        <f t="shared" si="345"/>
        <v>11479416</v>
      </c>
      <c r="BZ48" s="52" t="str">
        <f t="shared" si="346"/>
        <v>OK</v>
      </c>
      <c r="CA48" s="18">
        <v>185262</v>
      </c>
      <c r="CB48" s="17">
        <f t="shared" si="347"/>
        <v>11560349</v>
      </c>
      <c r="CC48" s="52" t="str">
        <f t="shared" si="348"/>
        <v>OK</v>
      </c>
      <c r="CD48" s="18">
        <v>185250</v>
      </c>
      <c r="CE48" s="17">
        <f t="shared" si="349"/>
        <v>11559600</v>
      </c>
      <c r="CF48" s="52" t="str">
        <f t="shared" si="350"/>
        <v>OK</v>
      </c>
      <c r="CG48" s="18">
        <v>183984</v>
      </c>
      <c r="CH48" s="17">
        <f t="shared" si="351"/>
        <v>11480602</v>
      </c>
      <c r="CI48" s="52" t="str">
        <f t="shared" si="352"/>
        <v>OK</v>
      </c>
      <c r="CJ48" s="18">
        <v>181556.76</v>
      </c>
      <c r="CK48" s="17">
        <f t="shared" si="353"/>
        <v>11329142</v>
      </c>
      <c r="CL48" s="52" t="str">
        <f t="shared" si="354"/>
        <v>OK</v>
      </c>
      <c r="CM48" s="18">
        <v>184630</v>
      </c>
      <c r="CN48" s="17">
        <f t="shared" si="355"/>
        <v>11520912</v>
      </c>
      <c r="CO48" s="52" t="str">
        <f t="shared" si="356"/>
        <v>OK</v>
      </c>
      <c r="CP48" s="18">
        <v>185262</v>
      </c>
      <c r="CQ48" s="17">
        <f t="shared" si="357"/>
        <v>11560349</v>
      </c>
      <c r="CR48" s="52" t="str">
        <f t="shared" si="358"/>
        <v>OK</v>
      </c>
      <c r="CS48" s="18">
        <v>183669</v>
      </c>
      <c r="CT48" s="17">
        <f t="shared" si="359"/>
        <v>11460946</v>
      </c>
      <c r="CU48" s="52" t="str">
        <f t="shared" si="360"/>
        <v>OK</v>
      </c>
      <c r="CV48" s="18">
        <v>185058</v>
      </c>
      <c r="CW48" s="17">
        <f t="shared" si="361"/>
        <v>11547619</v>
      </c>
      <c r="CX48" s="52" t="str">
        <f t="shared" si="362"/>
        <v>OK</v>
      </c>
      <c r="CY48" s="18">
        <v>185262</v>
      </c>
      <c r="CZ48" s="17">
        <f t="shared" si="363"/>
        <v>11560349</v>
      </c>
      <c r="DA48" s="52" t="str">
        <f t="shared" si="364"/>
        <v>OK</v>
      </c>
      <c r="DB48" s="18">
        <v>184150</v>
      </c>
      <c r="DC48" s="17">
        <f t="shared" si="365"/>
        <v>11490960</v>
      </c>
      <c r="DD48" s="52" t="str">
        <f t="shared" si="366"/>
        <v>OK</v>
      </c>
      <c r="DE48" s="18">
        <v>183632</v>
      </c>
      <c r="DF48" s="17">
        <f t="shared" si="367"/>
        <v>11458637</v>
      </c>
      <c r="DG48" s="52" t="str">
        <f t="shared" si="368"/>
        <v>OK</v>
      </c>
      <c r="DH48" s="18">
        <v>183840</v>
      </c>
      <c r="DI48" s="17">
        <f t="shared" si="369"/>
        <v>11471616</v>
      </c>
      <c r="DJ48" s="52" t="str">
        <f t="shared" si="370"/>
        <v>OK</v>
      </c>
      <c r="DK48" s="18">
        <v>183941</v>
      </c>
      <c r="DL48" s="17">
        <f t="shared" si="371"/>
        <v>11477918</v>
      </c>
      <c r="DM48" s="52" t="str">
        <f t="shared" si="372"/>
        <v>OK</v>
      </c>
    </row>
    <row r="49" spans="1:117" ht="15" x14ac:dyDescent="0.25">
      <c r="A49" s="15">
        <v>5.3</v>
      </c>
      <c r="B49" s="16" t="s">
        <v>368</v>
      </c>
      <c r="C49" s="15" t="s">
        <v>331</v>
      </c>
      <c r="D49" s="232">
        <v>146.55000000000001</v>
      </c>
      <c r="E49" s="18">
        <v>46193</v>
      </c>
      <c r="F49" s="17">
        <f t="shared" si="298"/>
        <v>6769584</v>
      </c>
      <c r="G49" s="18">
        <v>45960</v>
      </c>
      <c r="H49" s="17">
        <f t="shared" si="299"/>
        <v>6735438</v>
      </c>
      <c r="I49" s="52" t="str">
        <f t="shared" si="300"/>
        <v>OK</v>
      </c>
      <c r="J49" s="18">
        <v>46193</v>
      </c>
      <c r="K49" s="17">
        <f t="shared" si="301"/>
        <v>6769584</v>
      </c>
      <c r="L49" s="52" t="str">
        <f t="shared" si="302"/>
        <v>OK</v>
      </c>
      <c r="M49" s="18">
        <v>45920</v>
      </c>
      <c r="N49" s="17">
        <f t="shared" si="303"/>
        <v>6729576</v>
      </c>
      <c r="O49" s="52" t="str">
        <f t="shared" si="304"/>
        <v>OK</v>
      </c>
      <c r="P49" s="18">
        <v>45800</v>
      </c>
      <c r="Q49" s="17">
        <f t="shared" si="305"/>
        <v>6711990</v>
      </c>
      <c r="R49" s="52" t="str">
        <f t="shared" si="306"/>
        <v>OK</v>
      </c>
      <c r="S49" s="18">
        <v>46036</v>
      </c>
      <c r="T49" s="17">
        <f t="shared" si="307"/>
        <v>6746576</v>
      </c>
      <c r="U49" s="52" t="str">
        <f t="shared" si="308"/>
        <v>OK</v>
      </c>
      <c r="V49" s="18">
        <v>45708</v>
      </c>
      <c r="W49" s="17">
        <f t="shared" si="309"/>
        <v>6698507</v>
      </c>
      <c r="X49" s="52" t="str">
        <f t="shared" si="310"/>
        <v>OK</v>
      </c>
      <c r="Y49" s="18">
        <v>46193</v>
      </c>
      <c r="Z49" s="17">
        <f t="shared" si="311"/>
        <v>6769584</v>
      </c>
      <c r="AA49" s="52" t="str">
        <f t="shared" si="312"/>
        <v>OK</v>
      </c>
      <c r="AB49" s="18">
        <v>45823</v>
      </c>
      <c r="AC49" s="17">
        <f t="shared" si="313"/>
        <v>6715361</v>
      </c>
      <c r="AD49" s="52" t="str">
        <f t="shared" si="314"/>
        <v>OK</v>
      </c>
      <c r="AE49" s="18">
        <v>45944</v>
      </c>
      <c r="AF49" s="17">
        <f t="shared" si="315"/>
        <v>6733093</v>
      </c>
      <c r="AG49" s="52" t="str">
        <f t="shared" si="316"/>
        <v>OK</v>
      </c>
      <c r="AH49" s="18">
        <v>46030</v>
      </c>
      <c r="AI49" s="17">
        <f t="shared" si="317"/>
        <v>6745697</v>
      </c>
      <c r="AJ49" s="52" t="str">
        <f t="shared" si="318"/>
        <v>OK</v>
      </c>
      <c r="AK49" s="18">
        <v>45800</v>
      </c>
      <c r="AL49" s="17">
        <f t="shared" si="319"/>
        <v>6711990</v>
      </c>
      <c r="AM49" s="52" t="str">
        <f t="shared" si="320"/>
        <v>OK</v>
      </c>
      <c r="AN49" s="18">
        <v>46193</v>
      </c>
      <c r="AO49" s="17">
        <f t="shared" si="321"/>
        <v>6769584</v>
      </c>
      <c r="AP49" s="52" t="str">
        <f t="shared" si="322"/>
        <v>OK</v>
      </c>
      <c r="AQ49" s="18">
        <v>45847</v>
      </c>
      <c r="AR49" s="17">
        <f t="shared" si="323"/>
        <v>6718878</v>
      </c>
      <c r="AS49" s="52" t="str">
        <f t="shared" si="324"/>
        <v>OK</v>
      </c>
      <c r="AT49" s="18">
        <v>45856</v>
      </c>
      <c r="AU49" s="17">
        <f t="shared" si="325"/>
        <v>6720197</v>
      </c>
      <c r="AV49" s="52" t="str">
        <f t="shared" si="326"/>
        <v>OK</v>
      </c>
      <c r="AW49" s="18">
        <v>46193</v>
      </c>
      <c r="AX49" s="17">
        <f t="shared" si="327"/>
        <v>6769584</v>
      </c>
      <c r="AY49" s="52" t="str">
        <f t="shared" si="328"/>
        <v>OK</v>
      </c>
      <c r="AZ49" s="18">
        <v>46193</v>
      </c>
      <c r="BA49" s="17">
        <f t="shared" si="329"/>
        <v>6769584</v>
      </c>
      <c r="BB49" s="52" t="str">
        <f t="shared" si="330"/>
        <v>OK</v>
      </c>
      <c r="BC49" s="18">
        <v>45920</v>
      </c>
      <c r="BD49" s="17">
        <f t="shared" si="331"/>
        <v>6729576</v>
      </c>
      <c r="BE49" s="52" t="str">
        <f t="shared" si="332"/>
        <v>OK</v>
      </c>
      <c r="BF49" s="18">
        <v>45976</v>
      </c>
      <c r="BG49" s="17">
        <f t="shared" si="333"/>
        <v>6737783</v>
      </c>
      <c r="BH49" s="52" t="str">
        <f t="shared" si="334"/>
        <v>OK</v>
      </c>
      <c r="BI49" s="18">
        <v>45780</v>
      </c>
      <c r="BJ49" s="17">
        <f t="shared" si="335"/>
        <v>6709059</v>
      </c>
      <c r="BK49" s="52" t="str">
        <f t="shared" si="336"/>
        <v>OK</v>
      </c>
      <c r="BL49" s="18">
        <v>45916</v>
      </c>
      <c r="BM49" s="17">
        <f t="shared" si="337"/>
        <v>6728990</v>
      </c>
      <c r="BN49" s="52" t="str">
        <f t="shared" si="338"/>
        <v>OK</v>
      </c>
      <c r="BO49" s="18">
        <v>45763</v>
      </c>
      <c r="BP49" s="17">
        <f t="shared" si="339"/>
        <v>6706568</v>
      </c>
      <c r="BQ49" s="52" t="str">
        <f t="shared" si="340"/>
        <v>OK</v>
      </c>
      <c r="BR49" s="18">
        <v>45777</v>
      </c>
      <c r="BS49" s="17">
        <f t="shared" si="341"/>
        <v>6708619</v>
      </c>
      <c r="BT49" s="52" t="str">
        <f t="shared" si="342"/>
        <v>OK</v>
      </c>
      <c r="BU49" s="18">
        <v>46193</v>
      </c>
      <c r="BV49" s="17">
        <f t="shared" si="343"/>
        <v>6769584</v>
      </c>
      <c r="BW49" s="52" t="str">
        <f t="shared" si="344"/>
        <v>OK</v>
      </c>
      <c r="BX49" s="18">
        <v>45870</v>
      </c>
      <c r="BY49" s="17">
        <f t="shared" si="345"/>
        <v>6722249</v>
      </c>
      <c r="BZ49" s="52" t="str">
        <f t="shared" si="346"/>
        <v>OK</v>
      </c>
      <c r="CA49" s="18">
        <v>46193</v>
      </c>
      <c r="CB49" s="17">
        <f t="shared" si="347"/>
        <v>6769584</v>
      </c>
      <c r="CC49" s="52" t="str">
        <f t="shared" si="348"/>
        <v>OK</v>
      </c>
      <c r="CD49" s="18">
        <v>46180</v>
      </c>
      <c r="CE49" s="17">
        <f t="shared" si="349"/>
        <v>6767679</v>
      </c>
      <c r="CF49" s="52" t="str">
        <f t="shared" si="350"/>
        <v>OK</v>
      </c>
      <c r="CG49" s="18">
        <v>45874</v>
      </c>
      <c r="CH49" s="17">
        <f t="shared" si="351"/>
        <v>6722835</v>
      </c>
      <c r="CI49" s="52" t="str">
        <f t="shared" si="352"/>
        <v>OK</v>
      </c>
      <c r="CJ49" s="18">
        <v>45269.14</v>
      </c>
      <c r="CK49" s="17">
        <f t="shared" si="353"/>
        <v>6634192</v>
      </c>
      <c r="CL49" s="52" t="str">
        <f t="shared" si="354"/>
        <v>OK</v>
      </c>
      <c r="CM49" s="18">
        <v>46000</v>
      </c>
      <c r="CN49" s="17">
        <f t="shared" si="355"/>
        <v>6741300</v>
      </c>
      <c r="CO49" s="52" t="str">
        <f t="shared" si="356"/>
        <v>OK</v>
      </c>
      <c r="CP49" s="18">
        <v>46193</v>
      </c>
      <c r="CQ49" s="17">
        <f t="shared" si="357"/>
        <v>6769584</v>
      </c>
      <c r="CR49" s="52" t="str">
        <f t="shared" si="358"/>
        <v>OK</v>
      </c>
      <c r="CS49" s="18">
        <v>45796</v>
      </c>
      <c r="CT49" s="17">
        <f t="shared" si="359"/>
        <v>6711404</v>
      </c>
      <c r="CU49" s="52" t="str">
        <f t="shared" si="360"/>
        <v>OK</v>
      </c>
      <c r="CV49" s="18">
        <v>46142</v>
      </c>
      <c r="CW49" s="17">
        <f t="shared" si="361"/>
        <v>6762110</v>
      </c>
      <c r="CX49" s="52" t="str">
        <f t="shared" si="362"/>
        <v>OK</v>
      </c>
      <c r="CY49" s="18">
        <v>46193</v>
      </c>
      <c r="CZ49" s="17">
        <f t="shared" si="363"/>
        <v>6769584</v>
      </c>
      <c r="DA49" s="52" t="str">
        <f t="shared" si="364"/>
        <v>OK</v>
      </c>
      <c r="DB49" s="18">
        <v>45916</v>
      </c>
      <c r="DC49" s="17">
        <f t="shared" si="365"/>
        <v>6728990</v>
      </c>
      <c r="DD49" s="52" t="str">
        <f t="shared" si="366"/>
        <v>OK</v>
      </c>
      <c r="DE49" s="18">
        <v>45787</v>
      </c>
      <c r="DF49" s="17">
        <f t="shared" si="367"/>
        <v>6710085</v>
      </c>
      <c r="DG49" s="52" t="str">
        <f t="shared" si="368"/>
        <v>OK</v>
      </c>
      <c r="DH49" s="18">
        <v>45838</v>
      </c>
      <c r="DI49" s="17">
        <f t="shared" si="369"/>
        <v>6717559</v>
      </c>
      <c r="DJ49" s="52" t="str">
        <f t="shared" si="370"/>
        <v>OK</v>
      </c>
      <c r="DK49" s="18">
        <v>45864</v>
      </c>
      <c r="DL49" s="17">
        <f t="shared" si="371"/>
        <v>6721369</v>
      </c>
      <c r="DM49" s="52" t="str">
        <f t="shared" si="372"/>
        <v>OK</v>
      </c>
    </row>
    <row r="50" spans="1:117" ht="15" x14ac:dyDescent="0.25">
      <c r="A50" s="15">
        <v>5.4</v>
      </c>
      <c r="B50" s="16" t="s">
        <v>369</v>
      </c>
      <c r="C50" s="15" t="s">
        <v>331</v>
      </c>
      <c r="D50" s="232">
        <v>82.4</v>
      </c>
      <c r="E50" s="18">
        <v>69896</v>
      </c>
      <c r="F50" s="17">
        <f t="shared" si="298"/>
        <v>5759430</v>
      </c>
      <c r="G50" s="18">
        <v>69550</v>
      </c>
      <c r="H50" s="17">
        <f t="shared" si="299"/>
        <v>5730920</v>
      </c>
      <c r="I50" s="52" t="str">
        <f t="shared" si="300"/>
        <v>OK</v>
      </c>
      <c r="J50" s="18">
        <v>69896</v>
      </c>
      <c r="K50" s="17">
        <f t="shared" si="301"/>
        <v>5759430</v>
      </c>
      <c r="L50" s="52" t="str">
        <f t="shared" si="302"/>
        <v>OK</v>
      </c>
      <c r="M50" s="18">
        <v>69482</v>
      </c>
      <c r="N50" s="17">
        <f t="shared" si="303"/>
        <v>5725317</v>
      </c>
      <c r="O50" s="52" t="str">
        <f t="shared" si="304"/>
        <v>OK</v>
      </c>
      <c r="P50" s="18">
        <v>69302</v>
      </c>
      <c r="Q50" s="17">
        <f t="shared" si="305"/>
        <v>5710485</v>
      </c>
      <c r="R50" s="52" t="str">
        <f t="shared" si="306"/>
        <v>OK</v>
      </c>
      <c r="S50" s="18">
        <v>69659</v>
      </c>
      <c r="T50" s="17">
        <f t="shared" si="307"/>
        <v>5739902</v>
      </c>
      <c r="U50" s="52" t="str">
        <f t="shared" si="308"/>
        <v>OK</v>
      </c>
      <c r="V50" s="18">
        <v>69162</v>
      </c>
      <c r="W50" s="17">
        <f t="shared" si="309"/>
        <v>5698949</v>
      </c>
      <c r="X50" s="52" t="str">
        <f t="shared" si="310"/>
        <v>OK</v>
      </c>
      <c r="Y50" s="18">
        <v>69896</v>
      </c>
      <c r="Z50" s="17">
        <f t="shared" si="311"/>
        <v>5759430</v>
      </c>
      <c r="AA50" s="52" t="str">
        <f t="shared" si="312"/>
        <v>OK</v>
      </c>
      <c r="AB50" s="18">
        <v>69337</v>
      </c>
      <c r="AC50" s="17">
        <f t="shared" si="313"/>
        <v>5713369</v>
      </c>
      <c r="AD50" s="52" t="str">
        <f t="shared" si="314"/>
        <v>OK</v>
      </c>
      <c r="AE50" s="18">
        <v>69519</v>
      </c>
      <c r="AF50" s="17">
        <f t="shared" si="315"/>
        <v>5728366</v>
      </c>
      <c r="AG50" s="52" t="str">
        <f t="shared" si="316"/>
        <v>OK</v>
      </c>
      <c r="AH50" s="18">
        <v>69650</v>
      </c>
      <c r="AI50" s="17">
        <f t="shared" si="317"/>
        <v>5739160</v>
      </c>
      <c r="AJ50" s="52" t="str">
        <f t="shared" si="318"/>
        <v>OK</v>
      </c>
      <c r="AK50" s="18">
        <v>69302</v>
      </c>
      <c r="AL50" s="17">
        <f t="shared" si="319"/>
        <v>5710485</v>
      </c>
      <c r="AM50" s="52" t="str">
        <f t="shared" si="320"/>
        <v>OK</v>
      </c>
      <c r="AN50" s="18">
        <v>69896</v>
      </c>
      <c r="AO50" s="17">
        <f t="shared" si="321"/>
        <v>5759430</v>
      </c>
      <c r="AP50" s="52" t="str">
        <f t="shared" si="322"/>
        <v>OK</v>
      </c>
      <c r="AQ50" s="18">
        <v>69372</v>
      </c>
      <c r="AR50" s="17">
        <f t="shared" si="323"/>
        <v>5716253</v>
      </c>
      <c r="AS50" s="52" t="str">
        <f t="shared" si="324"/>
        <v>OK</v>
      </c>
      <c r="AT50" s="18">
        <v>69386</v>
      </c>
      <c r="AU50" s="17">
        <f t="shared" si="325"/>
        <v>5717406</v>
      </c>
      <c r="AV50" s="52" t="str">
        <f t="shared" si="326"/>
        <v>OK</v>
      </c>
      <c r="AW50" s="18">
        <v>69896</v>
      </c>
      <c r="AX50" s="17">
        <f t="shared" si="327"/>
        <v>5759430</v>
      </c>
      <c r="AY50" s="52" t="str">
        <f t="shared" si="328"/>
        <v>OK</v>
      </c>
      <c r="AZ50" s="18">
        <v>69896</v>
      </c>
      <c r="BA50" s="17">
        <f t="shared" si="329"/>
        <v>5759430</v>
      </c>
      <c r="BB50" s="52" t="str">
        <f t="shared" si="330"/>
        <v>OK</v>
      </c>
      <c r="BC50" s="18">
        <v>69484</v>
      </c>
      <c r="BD50" s="17">
        <f t="shared" si="331"/>
        <v>5725482</v>
      </c>
      <c r="BE50" s="52" t="str">
        <f t="shared" si="332"/>
        <v>OK</v>
      </c>
      <c r="BF50" s="18">
        <v>69567</v>
      </c>
      <c r="BG50" s="17">
        <f t="shared" si="333"/>
        <v>5732321</v>
      </c>
      <c r="BH50" s="52" t="str">
        <f t="shared" si="334"/>
        <v>OK</v>
      </c>
      <c r="BI50" s="18">
        <v>69270</v>
      </c>
      <c r="BJ50" s="17">
        <f t="shared" si="335"/>
        <v>5707848</v>
      </c>
      <c r="BK50" s="52" t="str">
        <f t="shared" si="336"/>
        <v>OK</v>
      </c>
      <c r="BL50" s="18">
        <v>69477</v>
      </c>
      <c r="BM50" s="17">
        <f t="shared" si="337"/>
        <v>5724905</v>
      </c>
      <c r="BN50" s="52" t="str">
        <f t="shared" si="338"/>
        <v>OK</v>
      </c>
      <c r="BO50" s="18">
        <v>69245</v>
      </c>
      <c r="BP50" s="17">
        <f t="shared" si="339"/>
        <v>5705788</v>
      </c>
      <c r="BQ50" s="52" t="str">
        <f t="shared" si="340"/>
        <v>OK</v>
      </c>
      <c r="BR50" s="18">
        <v>69267</v>
      </c>
      <c r="BS50" s="17">
        <f t="shared" si="341"/>
        <v>5707601</v>
      </c>
      <c r="BT50" s="52" t="str">
        <f t="shared" si="342"/>
        <v>OK</v>
      </c>
      <c r="BU50" s="18">
        <v>69896</v>
      </c>
      <c r="BV50" s="17">
        <f t="shared" si="343"/>
        <v>5759430</v>
      </c>
      <c r="BW50" s="52" t="str">
        <f t="shared" si="344"/>
        <v>OK</v>
      </c>
      <c r="BX50" s="18">
        <v>69407</v>
      </c>
      <c r="BY50" s="17">
        <f t="shared" si="345"/>
        <v>5719137</v>
      </c>
      <c r="BZ50" s="52" t="str">
        <f t="shared" si="346"/>
        <v>OK</v>
      </c>
      <c r="CA50" s="18">
        <v>69896</v>
      </c>
      <c r="CB50" s="17">
        <f t="shared" si="347"/>
        <v>5759430</v>
      </c>
      <c r="CC50" s="52" t="str">
        <f t="shared" si="348"/>
        <v>OK</v>
      </c>
      <c r="CD50" s="18">
        <v>69895</v>
      </c>
      <c r="CE50" s="17">
        <f t="shared" si="349"/>
        <v>5759348</v>
      </c>
      <c r="CF50" s="52" t="str">
        <f t="shared" si="350"/>
        <v>OK</v>
      </c>
      <c r="CG50" s="18">
        <v>69414</v>
      </c>
      <c r="CH50" s="17">
        <f t="shared" si="351"/>
        <v>5719714</v>
      </c>
      <c r="CI50" s="52" t="str">
        <f t="shared" si="352"/>
        <v>OK</v>
      </c>
      <c r="CJ50" s="18">
        <v>68498.080000000002</v>
      </c>
      <c r="CK50" s="17">
        <f t="shared" si="353"/>
        <v>5644242</v>
      </c>
      <c r="CL50" s="52" t="str">
        <f t="shared" si="354"/>
        <v>OK</v>
      </c>
      <c r="CM50" s="18">
        <v>69660</v>
      </c>
      <c r="CN50" s="17">
        <f t="shared" si="355"/>
        <v>5739984</v>
      </c>
      <c r="CO50" s="52" t="str">
        <f t="shared" si="356"/>
        <v>OK</v>
      </c>
      <c r="CP50" s="18">
        <v>69896</v>
      </c>
      <c r="CQ50" s="17">
        <f t="shared" si="357"/>
        <v>5759430</v>
      </c>
      <c r="CR50" s="52" t="str">
        <f t="shared" si="358"/>
        <v>OK</v>
      </c>
      <c r="CS50" s="18">
        <v>69295</v>
      </c>
      <c r="CT50" s="17">
        <f t="shared" si="359"/>
        <v>5709908</v>
      </c>
      <c r="CU50" s="52" t="str">
        <f t="shared" si="360"/>
        <v>OK</v>
      </c>
      <c r="CV50" s="18">
        <v>69819</v>
      </c>
      <c r="CW50" s="17">
        <f t="shared" si="361"/>
        <v>5753086</v>
      </c>
      <c r="CX50" s="52" t="str">
        <f t="shared" si="362"/>
        <v>OK</v>
      </c>
      <c r="CY50" s="18">
        <v>69896</v>
      </c>
      <c r="CZ50" s="17">
        <f t="shared" si="363"/>
        <v>5759430</v>
      </c>
      <c r="DA50" s="52" t="str">
        <f t="shared" si="364"/>
        <v>OK</v>
      </c>
      <c r="DB50" s="18">
        <v>69477</v>
      </c>
      <c r="DC50" s="17">
        <f t="shared" si="365"/>
        <v>5724905</v>
      </c>
      <c r="DD50" s="52" t="str">
        <f t="shared" si="366"/>
        <v>OK</v>
      </c>
      <c r="DE50" s="18">
        <v>69281</v>
      </c>
      <c r="DF50" s="17">
        <f t="shared" si="367"/>
        <v>5708754</v>
      </c>
      <c r="DG50" s="52" t="str">
        <f t="shared" si="368"/>
        <v>OK</v>
      </c>
      <c r="DH50" s="18">
        <v>69360</v>
      </c>
      <c r="DI50" s="17">
        <f t="shared" si="369"/>
        <v>5715264</v>
      </c>
      <c r="DJ50" s="52" t="str">
        <f t="shared" si="370"/>
        <v>OK</v>
      </c>
      <c r="DK50" s="18">
        <v>69398</v>
      </c>
      <c r="DL50" s="17">
        <f t="shared" si="371"/>
        <v>5718395</v>
      </c>
      <c r="DM50" s="52" t="str">
        <f t="shared" si="372"/>
        <v>OK</v>
      </c>
    </row>
    <row r="51" spans="1:117" ht="15" x14ac:dyDescent="0.25">
      <c r="A51" s="15">
        <v>5.5</v>
      </c>
      <c r="B51" s="16" t="s">
        <v>370</v>
      </c>
      <c r="C51" s="15" t="s">
        <v>331</v>
      </c>
      <c r="D51" s="232">
        <v>64.36</v>
      </c>
      <c r="E51" s="18">
        <v>21899</v>
      </c>
      <c r="F51" s="17">
        <f t="shared" si="298"/>
        <v>1409420</v>
      </c>
      <c r="G51" s="18">
        <v>21790</v>
      </c>
      <c r="H51" s="17">
        <f t="shared" si="299"/>
        <v>1402404</v>
      </c>
      <c r="I51" s="52" t="str">
        <f t="shared" si="300"/>
        <v>OK</v>
      </c>
      <c r="J51" s="18">
        <v>21899</v>
      </c>
      <c r="K51" s="17">
        <f t="shared" si="301"/>
        <v>1409420</v>
      </c>
      <c r="L51" s="52" t="str">
        <f t="shared" si="302"/>
        <v>OK</v>
      </c>
      <c r="M51" s="18">
        <v>21769</v>
      </c>
      <c r="N51" s="17">
        <f t="shared" si="303"/>
        <v>1401053</v>
      </c>
      <c r="O51" s="52" t="str">
        <f t="shared" si="304"/>
        <v>OK</v>
      </c>
      <c r="P51" s="18">
        <v>21713</v>
      </c>
      <c r="Q51" s="17">
        <f t="shared" si="305"/>
        <v>1397449</v>
      </c>
      <c r="R51" s="52" t="str">
        <f t="shared" si="306"/>
        <v>OK</v>
      </c>
      <c r="S51" s="18">
        <v>21825</v>
      </c>
      <c r="T51" s="17">
        <f t="shared" si="307"/>
        <v>1404657</v>
      </c>
      <c r="U51" s="52" t="str">
        <f t="shared" si="308"/>
        <v>OK</v>
      </c>
      <c r="V51" s="18">
        <v>21669</v>
      </c>
      <c r="W51" s="17">
        <f t="shared" si="309"/>
        <v>1394617</v>
      </c>
      <c r="X51" s="52" t="str">
        <f t="shared" si="310"/>
        <v>OK</v>
      </c>
      <c r="Y51" s="18">
        <v>21899</v>
      </c>
      <c r="Z51" s="17">
        <f t="shared" si="311"/>
        <v>1409420</v>
      </c>
      <c r="AA51" s="52" t="str">
        <f t="shared" si="312"/>
        <v>OK</v>
      </c>
      <c r="AB51" s="18">
        <v>21724</v>
      </c>
      <c r="AC51" s="17">
        <f t="shared" si="313"/>
        <v>1398157</v>
      </c>
      <c r="AD51" s="52" t="str">
        <f t="shared" si="314"/>
        <v>OK</v>
      </c>
      <c r="AE51" s="18">
        <v>21781</v>
      </c>
      <c r="AF51" s="17">
        <f t="shared" si="315"/>
        <v>1401825</v>
      </c>
      <c r="AG51" s="52" t="str">
        <f t="shared" si="316"/>
        <v>OK</v>
      </c>
      <c r="AH51" s="18">
        <v>21820</v>
      </c>
      <c r="AI51" s="17">
        <f t="shared" si="317"/>
        <v>1404335</v>
      </c>
      <c r="AJ51" s="52" t="str">
        <f t="shared" si="318"/>
        <v>OK</v>
      </c>
      <c r="AK51" s="18">
        <v>21713</v>
      </c>
      <c r="AL51" s="17">
        <f t="shared" si="319"/>
        <v>1397449</v>
      </c>
      <c r="AM51" s="52" t="str">
        <f t="shared" si="320"/>
        <v>OK</v>
      </c>
      <c r="AN51" s="18">
        <v>21899</v>
      </c>
      <c r="AO51" s="17">
        <f t="shared" si="321"/>
        <v>1409420</v>
      </c>
      <c r="AP51" s="52" t="str">
        <f t="shared" si="322"/>
        <v>OK</v>
      </c>
      <c r="AQ51" s="18">
        <v>21735</v>
      </c>
      <c r="AR51" s="17">
        <f t="shared" si="323"/>
        <v>1398865</v>
      </c>
      <c r="AS51" s="52" t="str">
        <f t="shared" si="324"/>
        <v>OK</v>
      </c>
      <c r="AT51" s="18">
        <v>21739</v>
      </c>
      <c r="AU51" s="17">
        <f t="shared" si="325"/>
        <v>1399122</v>
      </c>
      <c r="AV51" s="52" t="str">
        <f t="shared" si="326"/>
        <v>OK</v>
      </c>
      <c r="AW51" s="18">
        <v>21899</v>
      </c>
      <c r="AX51" s="17">
        <f t="shared" si="327"/>
        <v>1409420</v>
      </c>
      <c r="AY51" s="52" t="str">
        <f t="shared" si="328"/>
        <v>OK</v>
      </c>
      <c r="AZ51" s="18">
        <v>21899</v>
      </c>
      <c r="BA51" s="17">
        <f t="shared" si="329"/>
        <v>1409420</v>
      </c>
      <c r="BB51" s="52" t="str">
        <f t="shared" si="330"/>
        <v>OK</v>
      </c>
      <c r="BC51" s="18">
        <v>21770</v>
      </c>
      <c r="BD51" s="17">
        <f t="shared" si="331"/>
        <v>1401117</v>
      </c>
      <c r="BE51" s="52" t="str">
        <f t="shared" si="332"/>
        <v>OK</v>
      </c>
      <c r="BF51" s="18">
        <v>21796</v>
      </c>
      <c r="BG51" s="17">
        <f t="shared" si="333"/>
        <v>1402791</v>
      </c>
      <c r="BH51" s="52" t="str">
        <f t="shared" si="334"/>
        <v>OK</v>
      </c>
      <c r="BI51" s="18">
        <v>21703</v>
      </c>
      <c r="BJ51" s="17">
        <f t="shared" si="335"/>
        <v>1396805</v>
      </c>
      <c r="BK51" s="52" t="str">
        <f t="shared" si="336"/>
        <v>OK</v>
      </c>
      <c r="BL51" s="18">
        <v>21768</v>
      </c>
      <c r="BM51" s="17">
        <f t="shared" si="337"/>
        <v>1400988</v>
      </c>
      <c r="BN51" s="52" t="str">
        <f t="shared" si="338"/>
        <v>OK</v>
      </c>
      <c r="BO51" s="18">
        <v>21695</v>
      </c>
      <c r="BP51" s="17">
        <f t="shared" si="339"/>
        <v>1396290</v>
      </c>
      <c r="BQ51" s="52" t="str">
        <f t="shared" si="340"/>
        <v>OK</v>
      </c>
      <c r="BR51" s="18">
        <v>21702</v>
      </c>
      <c r="BS51" s="17">
        <f t="shared" si="341"/>
        <v>1396741</v>
      </c>
      <c r="BT51" s="52" t="str">
        <f t="shared" si="342"/>
        <v>OK</v>
      </c>
      <c r="BU51" s="18">
        <v>21899</v>
      </c>
      <c r="BV51" s="17">
        <f t="shared" si="343"/>
        <v>1409420</v>
      </c>
      <c r="BW51" s="52" t="str">
        <f t="shared" si="344"/>
        <v>OK</v>
      </c>
      <c r="BX51" s="18">
        <v>21746</v>
      </c>
      <c r="BY51" s="17">
        <f t="shared" si="345"/>
        <v>1399573</v>
      </c>
      <c r="BZ51" s="52" t="str">
        <f t="shared" si="346"/>
        <v>OK</v>
      </c>
      <c r="CA51" s="18">
        <v>21899</v>
      </c>
      <c r="CB51" s="17">
        <f t="shared" si="347"/>
        <v>1409420</v>
      </c>
      <c r="CC51" s="52" t="str">
        <f t="shared" si="348"/>
        <v>OK</v>
      </c>
      <c r="CD51" s="18">
        <v>21800</v>
      </c>
      <c r="CE51" s="17">
        <f t="shared" si="349"/>
        <v>1403048</v>
      </c>
      <c r="CF51" s="52" t="str">
        <f t="shared" si="350"/>
        <v>OK</v>
      </c>
      <c r="CG51" s="18">
        <v>21748</v>
      </c>
      <c r="CH51" s="17">
        <f t="shared" si="351"/>
        <v>1399701</v>
      </c>
      <c r="CI51" s="52" t="str">
        <f t="shared" si="352"/>
        <v>OK</v>
      </c>
      <c r="CJ51" s="18">
        <v>21461.02</v>
      </c>
      <c r="CK51" s="17">
        <f t="shared" si="353"/>
        <v>1381231</v>
      </c>
      <c r="CL51" s="52" t="str">
        <f t="shared" si="354"/>
        <v>OK</v>
      </c>
      <c r="CM51" s="18">
        <v>21800</v>
      </c>
      <c r="CN51" s="17">
        <f t="shared" si="355"/>
        <v>1403048</v>
      </c>
      <c r="CO51" s="52" t="str">
        <f t="shared" si="356"/>
        <v>OK</v>
      </c>
      <c r="CP51" s="18">
        <v>21899</v>
      </c>
      <c r="CQ51" s="17">
        <f t="shared" si="357"/>
        <v>1409420</v>
      </c>
      <c r="CR51" s="52" t="str">
        <f t="shared" si="358"/>
        <v>OK</v>
      </c>
      <c r="CS51" s="18">
        <v>21711</v>
      </c>
      <c r="CT51" s="17">
        <f t="shared" si="359"/>
        <v>1397320</v>
      </c>
      <c r="CU51" s="52" t="str">
        <f t="shared" si="360"/>
        <v>OK</v>
      </c>
      <c r="CV51" s="18">
        <v>21875</v>
      </c>
      <c r="CW51" s="17">
        <f t="shared" si="361"/>
        <v>1407875</v>
      </c>
      <c r="CX51" s="52" t="str">
        <f t="shared" si="362"/>
        <v>OK</v>
      </c>
      <c r="CY51" s="18">
        <v>21899</v>
      </c>
      <c r="CZ51" s="17">
        <f t="shared" si="363"/>
        <v>1409420</v>
      </c>
      <c r="DA51" s="52" t="str">
        <f t="shared" si="364"/>
        <v>OK</v>
      </c>
      <c r="DB51" s="18">
        <v>21768</v>
      </c>
      <c r="DC51" s="17">
        <f t="shared" si="365"/>
        <v>1400988</v>
      </c>
      <c r="DD51" s="52" t="str">
        <f t="shared" si="366"/>
        <v>OK</v>
      </c>
      <c r="DE51" s="18">
        <v>21706</v>
      </c>
      <c r="DF51" s="17">
        <f t="shared" si="367"/>
        <v>1396998</v>
      </c>
      <c r="DG51" s="52" t="str">
        <f t="shared" si="368"/>
        <v>OK</v>
      </c>
      <c r="DH51" s="18">
        <v>21731</v>
      </c>
      <c r="DI51" s="17">
        <f t="shared" si="369"/>
        <v>1398607</v>
      </c>
      <c r="DJ51" s="52" t="str">
        <f t="shared" si="370"/>
        <v>OK</v>
      </c>
      <c r="DK51" s="18">
        <v>21743</v>
      </c>
      <c r="DL51" s="17">
        <f t="shared" si="371"/>
        <v>1399379</v>
      </c>
      <c r="DM51" s="52" t="str">
        <f t="shared" si="372"/>
        <v>OK</v>
      </c>
    </row>
    <row r="52" spans="1:117" ht="15" x14ac:dyDescent="0.25">
      <c r="A52" s="15">
        <v>5.6</v>
      </c>
      <c r="B52" s="16" t="s">
        <v>371</v>
      </c>
      <c r="C52" s="15" t="s">
        <v>331</v>
      </c>
      <c r="D52" s="232">
        <v>179.62</v>
      </c>
      <c r="E52" s="18">
        <v>59229</v>
      </c>
      <c r="F52" s="17">
        <f t="shared" si="298"/>
        <v>10638713</v>
      </c>
      <c r="G52" s="18">
        <v>58930</v>
      </c>
      <c r="H52" s="17">
        <f t="shared" si="299"/>
        <v>10585007</v>
      </c>
      <c r="I52" s="52" t="str">
        <f t="shared" si="300"/>
        <v>OK</v>
      </c>
      <c r="J52" s="18">
        <v>59229</v>
      </c>
      <c r="K52" s="17">
        <f t="shared" si="301"/>
        <v>10638713</v>
      </c>
      <c r="L52" s="52" t="str">
        <f t="shared" si="302"/>
        <v>OK</v>
      </c>
      <c r="M52" s="18">
        <v>58878</v>
      </c>
      <c r="N52" s="17">
        <f t="shared" si="303"/>
        <v>10575666</v>
      </c>
      <c r="O52" s="52" t="str">
        <f t="shared" si="304"/>
        <v>OK</v>
      </c>
      <c r="P52" s="18">
        <v>58726</v>
      </c>
      <c r="Q52" s="17">
        <f t="shared" si="305"/>
        <v>10548364</v>
      </c>
      <c r="R52" s="52" t="str">
        <f t="shared" si="306"/>
        <v>OK</v>
      </c>
      <c r="S52" s="18">
        <v>59028</v>
      </c>
      <c r="T52" s="17">
        <f t="shared" si="307"/>
        <v>10602609</v>
      </c>
      <c r="U52" s="52" t="str">
        <f t="shared" si="308"/>
        <v>OK</v>
      </c>
      <c r="V52" s="18">
        <v>58607</v>
      </c>
      <c r="W52" s="17">
        <f t="shared" si="309"/>
        <v>10526989</v>
      </c>
      <c r="X52" s="52" t="str">
        <f t="shared" si="310"/>
        <v>OK</v>
      </c>
      <c r="Y52" s="18">
        <v>59000</v>
      </c>
      <c r="Z52" s="17">
        <f t="shared" si="311"/>
        <v>10597580</v>
      </c>
      <c r="AA52" s="52" t="str">
        <f t="shared" si="312"/>
        <v>OK</v>
      </c>
      <c r="AB52" s="18">
        <v>58755</v>
      </c>
      <c r="AC52" s="17">
        <f t="shared" si="313"/>
        <v>10553573</v>
      </c>
      <c r="AD52" s="52" t="str">
        <f t="shared" si="314"/>
        <v>OK</v>
      </c>
      <c r="AE52" s="18">
        <v>58909</v>
      </c>
      <c r="AF52" s="17">
        <f t="shared" si="315"/>
        <v>10581235</v>
      </c>
      <c r="AG52" s="52" t="str">
        <f t="shared" si="316"/>
        <v>OK</v>
      </c>
      <c r="AH52" s="18">
        <v>59020</v>
      </c>
      <c r="AI52" s="17">
        <f t="shared" si="317"/>
        <v>10601172</v>
      </c>
      <c r="AJ52" s="52" t="str">
        <f t="shared" si="318"/>
        <v>OK</v>
      </c>
      <c r="AK52" s="18">
        <v>58726</v>
      </c>
      <c r="AL52" s="17">
        <f t="shared" si="319"/>
        <v>10548364</v>
      </c>
      <c r="AM52" s="52" t="str">
        <f t="shared" si="320"/>
        <v>OK</v>
      </c>
      <c r="AN52" s="18">
        <v>59229</v>
      </c>
      <c r="AO52" s="17">
        <f t="shared" si="321"/>
        <v>10638713</v>
      </c>
      <c r="AP52" s="52" t="str">
        <f t="shared" si="322"/>
        <v>OK</v>
      </c>
      <c r="AQ52" s="18">
        <v>58785</v>
      </c>
      <c r="AR52" s="17">
        <f t="shared" si="323"/>
        <v>10558962</v>
      </c>
      <c r="AS52" s="52" t="str">
        <f t="shared" si="324"/>
        <v>OK</v>
      </c>
      <c r="AT52" s="18">
        <v>58797</v>
      </c>
      <c r="AU52" s="17">
        <f t="shared" si="325"/>
        <v>10561117</v>
      </c>
      <c r="AV52" s="52" t="str">
        <f t="shared" si="326"/>
        <v>OK</v>
      </c>
      <c r="AW52" s="18">
        <v>59229</v>
      </c>
      <c r="AX52" s="17">
        <f t="shared" si="327"/>
        <v>10638713</v>
      </c>
      <c r="AY52" s="52" t="str">
        <f t="shared" si="328"/>
        <v>OK</v>
      </c>
      <c r="AZ52" s="18">
        <v>59229</v>
      </c>
      <c r="BA52" s="17">
        <f t="shared" si="329"/>
        <v>10638713</v>
      </c>
      <c r="BB52" s="52" t="str">
        <f t="shared" si="330"/>
        <v>OK</v>
      </c>
      <c r="BC52" s="18">
        <v>58880</v>
      </c>
      <c r="BD52" s="17">
        <f t="shared" si="331"/>
        <v>10576026</v>
      </c>
      <c r="BE52" s="52" t="str">
        <f t="shared" si="332"/>
        <v>OK</v>
      </c>
      <c r="BF52" s="18">
        <v>58951</v>
      </c>
      <c r="BG52" s="17">
        <f t="shared" si="333"/>
        <v>10588779</v>
      </c>
      <c r="BH52" s="52" t="str">
        <f t="shared" si="334"/>
        <v>OK</v>
      </c>
      <c r="BI52" s="18">
        <v>58699</v>
      </c>
      <c r="BJ52" s="17">
        <f t="shared" si="335"/>
        <v>10543514</v>
      </c>
      <c r="BK52" s="52" t="str">
        <f t="shared" si="336"/>
        <v>OK</v>
      </c>
      <c r="BL52" s="18">
        <v>58874</v>
      </c>
      <c r="BM52" s="17">
        <f t="shared" si="337"/>
        <v>10574948</v>
      </c>
      <c r="BN52" s="52" t="str">
        <f t="shared" si="338"/>
        <v>OK</v>
      </c>
      <c r="BO52" s="18">
        <v>58677</v>
      </c>
      <c r="BP52" s="17">
        <f t="shared" si="339"/>
        <v>10539563</v>
      </c>
      <c r="BQ52" s="52" t="str">
        <f t="shared" si="340"/>
        <v>OK</v>
      </c>
      <c r="BR52" s="18">
        <v>58696</v>
      </c>
      <c r="BS52" s="17">
        <f t="shared" si="341"/>
        <v>10542976</v>
      </c>
      <c r="BT52" s="52" t="str">
        <f t="shared" si="342"/>
        <v>OK</v>
      </c>
      <c r="BU52" s="18">
        <v>59229</v>
      </c>
      <c r="BV52" s="17">
        <f t="shared" si="343"/>
        <v>10638713</v>
      </c>
      <c r="BW52" s="52" t="str">
        <f t="shared" si="344"/>
        <v>OK</v>
      </c>
      <c r="BX52" s="18">
        <v>58814</v>
      </c>
      <c r="BY52" s="17">
        <f t="shared" si="345"/>
        <v>10564171</v>
      </c>
      <c r="BZ52" s="52" t="str">
        <f t="shared" si="346"/>
        <v>OK</v>
      </c>
      <c r="CA52" s="18">
        <v>59229</v>
      </c>
      <c r="CB52" s="17">
        <f t="shared" si="347"/>
        <v>10638713</v>
      </c>
      <c r="CC52" s="52" t="str">
        <f t="shared" si="348"/>
        <v>OK</v>
      </c>
      <c r="CD52" s="18">
        <v>59200</v>
      </c>
      <c r="CE52" s="17">
        <f t="shared" si="349"/>
        <v>10633504</v>
      </c>
      <c r="CF52" s="52" t="str">
        <f t="shared" si="350"/>
        <v>OK</v>
      </c>
      <c r="CG52" s="18">
        <v>58820</v>
      </c>
      <c r="CH52" s="17">
        <f t="shared" si="351"/>
        <v>10565248</v>
      </c>
      <c r="CI52" s="52" t="str">
        <f t="shared" si="352"/>
        <v>OK</v>
      </c>
      <c r="CJ52" s="18">
        <v>58044.42</v>
      </c>
      <c r="CK52" s="17">
        <f t="shared" si="353"/>
        <v>10425939</v>
      </c>
      <c r="CL52" s="52" t="str">
        <f t="shared" si="354"/>
        <v>OK</v>
      </c>
      <c r="CM52" s="18">
        <v>59000</v>
      </c>
      <c r="CN52" s="17">
        <f t="shared" si="355"/>
        <v>10597580</v>
      </c>
      <c r="CO52" s="52" t="str">
        <f t="shared" si="356"/>
        <v>OK</v>
      </c>
      <c r="CP52" s="18">
        <v>59229</v>
      </c>
      <c r="CQ52" s="17">
        <f t="shared" si="357"/>
        <v>10638713</v>
      </c>
      <c r="CR52" s="52" t="str">
        <f t="shared" si="358"/>
        <v>OK</v>
      </c>
      <c r="CS52" s="18">
        <v>58720</v>
      </c>
      <c r="CT52" s="17">
        <f t="shared" si="359"/>
        <v>10547286</v>
      </c>
      <c r="CU52" s="52" t="str">
        <f t="shared" si="360"/>
        <v>OK</v>
      </c>
      <c r="CV52" s="18">
        <v>59164</v>
      </c>
      <c r="CW52" s="17">
        <f t="shared" si="361"/>
        <v>10627038</v>
      </c>
      <c r="CX52" s="52" t="str">
        <f t="shared" si="362"/>
        <v>OK</v>
      </c>
      <c r="CY52" s="18">
        <v>59229</v>
      </c>
      <c r="CZ52" s="17">
        <f t="shared" si="363"/>
        <v>10638713</v>
      </c>
      <c r="DA52" s="52" t="str">
        <f t="shared" si="364"/>
        <v>OK</v>
      </c>
      <c r="DB52" s="18">
        <v>58874</v>
      </c>
      <c r="DC52" s="17">
        <f t="shared" si="365"/>
        <v>10574948</v>
      </c>
      <c r="DD52" s="52" t="str">
        <f t="shared" si="366"/>
        <v>OK</v>
      </c>
      <c r="DE52" s="18">
        <v>58708</v>
      </c>
      <c r="DF52" s="17">
        <f t="shared" si="367"/>
        <v>10545131</v>
      </c>
      <c r="DG52" s="52" t="str">
        <f t="shared" si="368"/>
        <v>OK</v>
      </c>
      <c r="DH52" s="18">
        <v>58774</v>
      </c>
      <c r="DI52" s="17">
        <f t="shared" si="369"/>
        <v>10556986</v>
      </c>
      <c r="DJ52" s="52" t="str">
        <f t="shared" si="370"/>
        <v>OK</v>
      </c>
      <c r="DK52" s="18">
        <v>58807</v>
      </c>
      <c r="DL52" s="17">
        <f t="shared" si="371"/>
        <v>10562913</v>
      </c>
      <c r="DM52" s="52" t="str">
        <f t="shared" si="372"/>
        <v>OK</v>
      </c>
    </row>
    <row r="53" spans="1:117" ht="25.5" x14ac:dyDescent="0.25">
      <c r="A53" s="15">
        <v>5.7</v>
      </c>
      <c r="B53" s="16" t="s">
        <v>372</v>
      </c>
      <c r="C53" s="15" t="s">
        <v>72</v>
      </c>
      <c r="D53" s="232">
        <v>13.3</v>
      </c>
      <c r="E53" s="18">
        <v>671023</v>
      </c>
      <c r="F53" s="17">
        <f t="shared" si="298"/>
        <v>8924606</v>
      </c>
      <c r="G53" s="18">
        <v>667670</v>
      </c>
      <c r="H53" s="17">
        <f t="shared" si="299"/>
        <v>8880011</v>
      </c>
      <c r="I53" s="52" t="str">
        <f t="shared" si="300"/>
        <v>OK</v>
      </c>
      <c r="J53" s="18">
        <v>671023</v>
      </c>
      <c r="K53" s="17">
        <f t="shared" si="301"/>
        <v>8924606</v>
      </c>
      <c r="L53" s="52" t="str">
        <f t="shared" si="302"/>
        <v>OK</v>
      </c>
      <c r="M53" s="18">
        <v>667051</v>
      </c>
      <c r="N53" s="17">
        <f t="shared" si="303"/>
        <v>8871778</v>
      </c>
      <c r="O53" s="52" t="str">
        <f t="shared" si="304"/>
        <v>OK</v>
      </c>
      <c r="P53" s="18">
        <v>665319</v>
      </c>
      <c r="Q53" s="17">
        <f t="shared" si="305"/>
        <v>8848743</v>
      </c>
      <c r="R53" s="52" t="str">
        <f t="shared" si="306"/>
        <v>OK</v>
      </c>
      <c r="S53" s="18">
        <v>668748</v>
      </c>
      <c r="T53" s="17">
        <f t="shared" si="307"/>
        <v>8894348</v>
      </c>
      <c r="U53" s="52" t="str">
        <f t="shared" si="308"/>
        <v>OK</v>
      </c>
      <c r="V53" s="18">
        <v>663977</v>
      </c>
      <c r="W53" s="17">
        <f t="shared" si="309"/>
        <v>8830894</v>
      </c>
      <c r="X53" s="52" t="str">
        <f t="shared" si="310"/>
        <v>OK</v>
      </c>
      <c r="Y53" s="18">
        <v>671023</v>
      </c>
      <c r="Z53" s="17">
        <f t="shared" si="311"/>
        <v>8924606</v>
      </c>
      <c r="AA53" s="52" t="str">
        <f t="shared" si="312"/>
        <v>OK</v>
      </c>
      <c r="AB53" s="18">
        <v>665655</v>
      </c>
      <c r="AC53" s="17">
        <f t="shared" si="313"/>
        <v>8853212</v>
      </c>
      <c r="AD53" s="52" t="str">
        <f t="shared" si="314"/>
        <v>OK</v>
      </c>
      <c r="AE53" s="18">
        <v>667399</v>
      </c>
      <c r="AF53" s="17">
        <f t="shared" si="315"/>
        <v>8876407</v>
      </c>
      <c r="AG53" s="52" t="str">
        <f t="shared" si="316"/>
        <v>OK</v>
      </c>
      <c r="AH53" s="18">
        <v>668670</v>
      </c>
      <c r="AI53" s="17">
        <f t="shared" si="317"/>
        <v>8893311</v>
      </c>
      <c r="AJ53" s="52" t="str">
        <f t="shared" si="318"/>
        <v>OK</v>
      </c>
      <c r="AK53" s="18">
        <v>665320</v>
      </c>
      <c r="AL53" s="17">
        <f t="shared" si="319"/>
        <v>8848756</v>
      </c>
      <c r="AM53" s="52" t="str">
        <f t="shared" si="320"/>
        <v>OK</v>
      </c>
      <c r="AN53" s="18">
        <v>671023</v>
      </c>
      <c r="AO53" s="17">
        <f t="shared" si="321"/>
        <v>8924606</v>
      </c>
      <c r="AP53" s="52" t="str">
        <f t="shared" si="322"/>
        <v>OK</v>
      </c>
      <c r="AQ53" s="18">
        <v>665990</v>
      </c>
      <c r="AR53" s="17">
        <f t="shared" si="323"/>
        <v>8857667</v>
      </c>
      <c r="AS53" s="52" t="str">
        <f t="shared" si="324"/>
        <v>OK</v>
      </c>
      <c r="AT53" s="18">
        <v>666125</v>
      </c>
      <c r="AU53" s="17">
        <f t="shared" si="325"/>
        <v>8859463</v>
      </c>
      <c r="AV53" s="52" t="str">
        <f t="shared" si="326"/>
        <v>OK</v>
      </c>
      <c r="AW53" s="18">
        <v>671023</v>
      </c>
      <c r="AX53" s="17">
        <f t="shared" si="327"/>
        <v>8924606</v>
      </c>
      <c r="AY53" s="52" t="str">
        <f t="shared" si="328"/>
        <v>OK</v>
      </c>
      <c r="AZ53" s="18">
        <v>671023</v>
      </c>
      <c r="BA53" s="17">
        <f t="shared" si="329"/>
        <v>8924606</v>
      </c>
      <c r="BB53" s="52" t="str">
        <f t="shared" si="330"/>
        <v>OK</v>
      </c>
      <c r="BC53" s="18">
        <v>667064</v>
      </c>
      <c r="BD53" s="17">
        <f t="shared" si="331"/>
        <v>8871951</v>
      </c>
      <c r="BE53" s="52" t="str">
        <f t="shared" si="332"/>
        <v>OK</v>
      </c>
      <c r="BF53" s="18">
        <v>667869</v>
      </c>
      <c r="BG53" s="17">
        <f t="shared" si="333"/>
        <v>8882658</v>
      </c>
      <c r="BH53" s="52" t="str">
        <f t="shared" si="334"/>
        <v>OK</v>
      </c>
      <c r="BI53" s="18">
        <v>665017</v>
      </c>
      <c r="BJ53" s="17">
        <f t="shared" si="335"/>
        <v>8844726</v>
      </c>
      <c r="BK53" s="52" t="str">
        <f t="shared" si="336"/>
        <v>OK</v>
      </c>
      <c r="BL53" s="18">
        <v>666997</v>
      </c>
      <c r="BM53" s="17">
        <f t="shared" si="337"/>
        <v>8871060</v>
      </c>
      <c r="BN53" s="52" t="str">
        <f t="shared" si="338"/>
        <v>OK</v>
      </c>
      <c r="BO53" s="18">
        <v>664775</v>
      </c>
      <c r="BP53" s="17">
        <f t="shared" si="339"/>
        <v>8841508</v>
      </c>
      <c r="BQ53" s="52" t="str">
        <f t="shared" si="340"/>
        <v>OK</v>
      </c>
      <c r="BR53" s="18">
        <v>664984</v>
      </c>
      <c r="BS53" s="17">
        <f t="shared" si="341"/>
        <v>8844287</v>
      </c>
      <c r="BT53" s="52" t="str">
        <f t="shared" si="342"/>
        <v>OK</v>
      </c>
      <c r="BU53" s="18">
        <v>671023</v>
      </c>
      <c r="BV53" s="17">
        <f t="shared" si="343"/>
        <v>8924606</v>
      </c>
      <c r="BW53" s="52" t="str">
        <f t="shared" si="344"/>
        <v>OK</v>
      </c>
      <c r="BX53" s="18">
        <v>666326</v>
      </c>
      <c r="BY53" s="17">
        <f t="shared" si="345"/>
        <v>8862136</v>
      </c>
      <c r="BZ53" s="52" t="str">
        <f t="shared" si="346"/>
        <v>OK</v>
      </c>
      <c r="CA53" s="18">
        <v>671023</v>
      </c>
      <c r="CB53" s="17">
        <f t="shared" si="347"/>
        <v>8924606</v>
      </c>
      <c r="CC53" s="52" t="str">
        <f t="shared" si="348"/>
        <v>OK</v>
      </c>
      <c r="CD53" s="18">
        <v>671020</v>
      </c>
      <c r="CE53" s="17">
        <f t="shared" si="349"/>
        <v>8924566</v>
      </c>
      <c r="CF53" s="52" t="str">
        <f t="shared" si="350"/>
        <v>OK</v>
      </c>
      <c r="CG53" s="18">
        <v>666393</v>
      </c>
      <c r="CH53" s="17">
        <f t="shared" si="351"/>
        <v>8863027</v>
      </c>
      <c r="CI53" s="52" t="str">
        <f t="shared" si="352"/>
        <v>OK</v>
      </c>
      <c r="CJ53" s="18">
        <v>657602.54</v>
      </c>
      <c r="CK53" s="17">
        <f t="shared" si="353"/>
        <v>8746114</v>
      </c>
      <c r="CL53" s="52" t="str">
        <f t="shared" si="354"/>
        <v>OK</v>
      </c>
      <c r="CM53" s="18">
        <v>668760</v>
      </c>
      <c r="CN53" s="17">
        <f t="shared" si="355"/>
        <v>8894508</v>
      </c>
      <c r="CO53" s="52" t="str">
        <f t="shared" si="356"/>
        <v>OK</v>
      </c>
      <c r="CP53" s="18">
        <v>671023</v>
      </c>
      <c r="CQ53" s="17">
        <f t="shared" si="357"/>
        <v>8924606</v>
      </c>
      <c r="CR53" s="52" t="str">
        <f t="shared" si="358"/>
        <v>OK</v>
      </c>
      <c r="CS53" s="18">
        <v>665252</v>
      </c>
      <c r="CT53" s="17">
        <f t="shared" si="359"/>
        <v>8847852</v>
      </c>
      <c r="CU53" s="52" t="str">
        <f t="shared" si="360"/>
        <v>OK</v>
      </c>
      <c r="CV53" s="18">
        <v>670285</v>
      </c>
      <c r="CW53" s="17">
        <f t="shared" si="361"/>
        <v>8914791</v>
      </c>
      <c r="CX53" s="52" t="str">
        <f t="shared" si="362"/>
        <v>OK</v>
      </c>
      <c r="CY53" s="18">
        <v>671023</v>
      </c>
      <c r="CZ53" s="17">
        <f t="shared" si="363"/>
        <v>8924606</v>
      </c>
      <c r="DA53" s="52" t="str">
        <f t="shared" si="364"/>
        <v>OK</v>
      </c>
      <c r="DB53" s="18">
        <v>666997</v>
      </c>
      <c r="DC53" s="17">
        <f t="shared" si="365"/>
        <v>8871060</v>
      </c>
      <c r="DD53" s="52" t="str">
        <f t="shared" si="366"/>
        <v>OK</v>
      </c>
      <c r="DE53" s="18">
        <v>665118</v>
      </c>
      <c r="DF53" s="17">
        <f t="shared" si="367"/>
        <v>8846069</v>
      </c>
      <c r="DG53" s="52" t="str">
        <f t="shared" si="368"/>
        <v>OK</v>
      </c>
      <c r="DH53" s="18">
        <v>665873</v>
      </c>
      <c r="DI53" s="17">
        <f t="shared" si="369"/>
        <v>8856111</v>
      </c>
      <c r="DJ53" s="52" t="str">
        <f t="shared" si="370"/>
        <v>OK</v>
      </c>
      <c r="DK53" s="18">
        <v>666239</v>
      </c>
      <c r="DL53" s="17">
        <f t="shared" si="371"/>
        <v>8860979</v>
      </c>
      <c r="DM53" s="52" t="str">
        <f t="shared" si="372"/>
        <v>OK</v>
      </c>
    </row>
    <row r="54" spans="1:117" ht="15" x14ac:dyDescent="0.25">
      <c r="A54" s="15">
        <v>5.8</v>
      </c>
      <c r="B54" s="16" t="s">
        <v>373</v>
      </c>
      <c r="C54" s="15" t="s">
        <v>343</v>
      </c>
      <c r="D54" s="232">
        <v>5255.74</v>
      </c>
      <c r="E54" s="18">
        <v>3589</v>
      </c>
      <c r="F54" s="17">
        <f t="shared" si="298"/>
        <v>18862851</v>
      </c>
      <c r="G54" s="18">
        <v>3571</v>
      </c>
      <c r="H54" s="17">
        <f t="shared" si="299"/>
        <v>18768248</v>
      </c>
      <c r="I54" s="52" t="str">
        <f t="shared" si="300"/>
        <v>OK</v>
      </c>
      <c r="J54" s="18">
        <v>3589</v>
      </c>
      <c r="K54" s="17">
        <f t="shared" si="301"/>
        <v>18862851</v>
      </c>
      <c r="L54" s="52" t="str">
        <f t="shared" si="302"/>
        <v>OK</v>
      </c>
      <c r="M54" s="18">
        <v>3568</v>
      </c>
      <c r="N54" s="17">
        <f t="shared" si="303"/>
        <v>18752480</v>
      </c>
      <c r="O54" s="52" t="str">
        <f t="shared" si="304"/>
        <v>OK</v>
      </c>
      <c r="P54" s="18">
        <v>3558</v>
      </c>
      <c r="Q54" s="17">
        <f t="shared" si="305"/>
        <v>18699923</v>
      </c>
      <c r="R54" s="52" t="str">
        <f t="shared" si="306"/>
        <v>OK</v>
      </c>
      <c r="S54" s="18">
        <v>3577</v>
      </c>
      <c r="T54" s="17">
        <f t="shared" si="307"/>
        <v>18799782</v>
      </c>
      <c r="U54" s="52" t="str">
        <f t="shared" si="308"/>
        <v>OK</v>
      </c>
      <c r="V54" s="18">
        <v>3551</v>
      </c>
      <c r="W54" s="17">
        <f t="shared" si="309"/>
        <v>18663133</v>
      </c>
      <c r="X54" s="52" t="str">
        <f t="shared" si="310"/>
        <v>OK</v>
      </c>
      <c r="Y54" s="18">
        <v>3500</v>
      </c>
      <c r="Z54" s="17">
        <f t="shared" si="311"/>
        <v>18395090</v>
      </c>
      <c r="AA54" s="52" t="str">
        <f t="shared" si="312"/>
        <v>OK</v>
      </c>
      <c r="AB54" s="18">
        <v>3560</v>
      </c>
      <c r="AC54" s="17">
        <f t="shared" si="313"/>
        <v>18710434</v>
      </c>
      <c r="AD54" s="52" t="str">
        <f t="shared" si="314"/>
        <v>OK</v>
      </c>
      <c r="AE54" s="18">
        <v>3570</v>
      </c>
      <c r="AF54" s="17">
        <f t="shared" si="315"/>
        <v>18762992</v>
      </c>
      <c r="AG54" s="52" t="str">
        <f t="shared" si="316"/>
        <v>OK</v>
      </c>
      <c r="AH54" s="18">
        <v>3580</v>
      </c>
      <c r="AI54" s="17">
        <f t="shared" si="317"/>
        <v>18815549</v>
      </c>
      <c r="AJ54" s="52" t="str">
        <f t="shared" si="318"/>
        <v>OK</v>
      </c>
      <c r="AK54" s="18">
        <v>3558</v>
      </c>
      <c r="AL54" s="17">
        <f t="shared" si="319"/>
        <v>18699923</v>
      </c>
      <c r="AM54" s="52" t="str">
        <f t="shared" si="320"/>
        <v>OK</v>
      </c>
      <c r="AN54" s="18">
        <v>3589</v>
      </c>
      <c r="AO54" s="17">
        <f t="shared" si="321"/>
        <v>18862851</v>
      </c>
      <c r="AP54" s="52" t="str">
        <f t="shared" si="322"/>
        <v>OK</v>
      </c>
      <c r="AQ54" s="18">
        <v>3562</v>
      </c>
      <c r="AR54" s="17">
        <f t="shared" si="323"/>
        <v>18720946</v>
      </c>
      <c r="AS54" s="52" t="str">
        <f t="shared" si="324"/>
        <v>OK</v>
      </c>
      <c r="AT54" s="18">
        <v>3563</v>
      </c>
      <c r="AU54" s="17">
        <f t="shared" si="325"/>
        <v>18726202</v>
      </c>
      <c r="AV54" s="52" t="str">
        <f t="shared" si="326"/>
        <v>OK</v>
      </c>
      <c r="AW54" s="18">
        <v>3589</v>
      </c>
      <c r="AX54" s="17">
        <f t="shared" si="327"/>
        <v>18862851</v>
      </c>
      <c r="AY54" s="52" t="str">
        <f t="shared" si="328"/>
        <v>OK</v>
      </c>
      <c r="AZ54" s="18">
        <v>3500</v>
      </c>
      <c r="BA54" s="17">
        <f t="shared" si="329"/>
        <v>18395090</v>
      </c>
      <c r="BB54" s="52" t="str">
        <f t="shared" si="330"/>
        <v>OK</v>
      </c>
      <c r="BC54" s="18">
        <v>3568</v>
      </c>
      <c r="BD54" s="17">
        <f t="shared" si="331"/>
        <v>18752480</v>
      </c>
      <c r="BE54" s="52" t="str">
        <f t="shared" si="332"/>
        <v>OK</v>
      </c>
      <c r="BF54" s="18">
        <v>3572</v>
      </c>
      <c r="BG54" s="17">
        <f t="shared" si="333"/>
        <v>18773503</v>
      </c>
      <c r="BH54" s="52" t="str">
        <f t="shared" si="334"/>
        <v>OK</v>
      </c>
      <c r="BI54" s="18">
        <v>3557</v>
      </c>
      <c r="BJ54" s="17">
        <f t="shared" si="335"/>
        <v>18694667</v>
      </c>
      <c r="BK54" s="52" t="str">
        <f t="shared" si="336"/>
        <v>OK</v>
      </c>
      <c r="BL54" s="18">
        <v>3567</v>
      </c>
      <c r="BM54" s="17">
        <f t="shared" si="337"/>
        <v>18747225</v>
      </c>
      <c r="BN54" s="52" t="str">
        <f t="shared" si="338"/>
        <v>OK</v>
      </c>
      <c r="BO54" s="18">
        <v>3556</v>
      </c>
      <c r="BP54" s="17">
        <f t="shared" si="339"/>
        <v>18689411</v>
      </c>
      <c r="BQ54" s="52" t="str">
        <f t="shared" si="340"/>
        <v>OK</v>
      </c>
      <c r="BR54" s="18">
        <v>3557</v>
      </c>
      <c r="BS54" s="17">
        <f t="shared" si="341"/>
        <v>18694667</v>
      </c>
      <c r="BT54" s="52" t="str">
        <f t="shared" si="342"/>
        <v>OK</v>
      </c>
      <c r="BU54" s="18">
        <v>3500</v>
      </c>
      <c r="BV54" s="17">
        <f t="shared" si="343"/>
        <v>18395090</v>
      </c>
      <c r="BW54" s="52" t="str">
        <f t="shared" si="344"/>
        <v>OK</v>
      </c>
      <c r="BX54" s="18">
        <v>3564</v>
      </c>
      <c r="BY54" s="17">
        <f t="shared" si="345"/>
        <v>18731457</v>
      </c>
      <c r="BZ54" s="52" t="str">
        <f t="shared" si="346"/>
        <v>OK</v>
      </c>
      <c r="CA54" s="18">
        <v>3589</v>
      </c>
      <c r="CB54" s="17">
        <f t="shared" si="347"/>
        <v>18862851</v>
      </c>
      <c r="CC54" s="52" t="str">
        <f t="shared" si="348"/>
        <v>OK</v>
      </c>
      <c r="CD54" s="18">
        <v>3550</v>
      </c>
      <c r="CE54" s="17">
        <f t="shared" si="349"/>
        <v>18657877</v>
      </c>
      <c r="CF54" s="52" t="str">
        <f t="shared" si="350"/>
        <v>OK</v>
      </c>
      <c r="CG54" s="18">
        <v>3564</v>
      </c>
      <c r="CH54" s="17">
        <f t="shared" si="351"/>
        <v>18731457</v>
      </c>
      <c r="CI54" s="52" t="str">
        <f t="shared" si="352"/>
        <v>OK</v>
      </c>
      <c r="CJ54" s="18">
        <v>3517.22</v>
      </c>
      <c r="CK54" s="17">
        <f t="shared" si="353"/>
        <v>18485594</v>
      </c>
      <c r="CL54" s="52" t="str">
        <f t="shared" si="354"/>
        <v>OK</v>
      </c>
      <c r="CM54" s="18">
        <v>3550</v>
      </c>
      <c r="CN54" s="17">
        <f t="shared" si="355"/>
        <v>18657877</v>
      </c>
      <c r="CO54" s="52" t="str">
        <f t="shared" si="356"/>
        <v>OK</v>
      </c>
      <c r="CP54" s="18">
        <v>3589</v>
      </c>
      <c r="CQ54" s="17">
        <f t="shared" si="357"/>
        <v>18862851</v>
      </c>
      <c r="CR54" s="52" t="str">
        <f t="shared" si="358"/>
        <v>OK</v>
      </c>
      <c r="CS54" s="18">
        <v>3558</v>
      </c>
      <c r="CT54" s="17">
        <f t="shared" si="359"/>
        <v>18699923</v>
      </c>
      <c r="CU54" s="52" t="str">
        <f t="shared" si="360"/>
        <v>OK</v>
      </c>
      <c r="CV54" s="18">
        <v>3585</v>
      </c>
      <c r="CW54" s="17">
        <f t="shared" si="361"/>
        <v>18841828</v>
      </c>
      <c r="CX54" s="52" t="str">
        <f t="shared" si="362"/>
        <v>OK</v>
      </c>
      <c r="CY54" s="18">
        <v>3589</v>
      </c>
      <c r="CZ54" s="17">
        <f t="shared" si="363"/>
        <v>18862851</v>
      </c>
      <c r="DA54" s="52" t="str">
        <f t="shared" si="364"/>
        <v>OK</v>
      </c>
      <c r="DB54" s="18">
        <v>3567</v>
      </c>
      <c r="DC54" s="17">
        <f t="shared" si="365"/>
        <v>18747225</v>
      </c>
      <c r="DD54" s="52" t="str">
        <f t="shared" si="366"/>
        <v>OK</v>
      </c>
      <c r="DE54" s="18">
        <v>3557</v>
      </c>
      <c r="DF54" s="17">
        <f t="shared" si="367"/>
        <v>18694667</v>
      </c>
      <c r="DG54" s="52" t="str">
        <f t="shared" si="368"/>
        <v>OK</v>
      </c>
      <c r="DH54" s="18">
        <v>3561</v>
      </c>
      <c r="DI54" s="17">
        <f t="shared" si="369"/>
        <v>18715690</v>
      </c>
      <c r="DJ54" s="52" t="str">
        <f t="shared" si="370"/>
        <v>OK</v>
      </c>
      <c r="DK54" s="18">
        <v>3563</v>
      </c>
      <c r="DL54" s="17">
        <f t="shared" si="371"/>
        <v>18726202</v>
      </c>
      <c r="DM54" s="52" t="str">
        <f t="shared" si="372"/>
        <v>OK</v>
      </c>
    </row>
    <row r="55" spans="1:117" ht="15" x14ac:dyDescent="0.25">
      <c r="A55" s="15">
        <v>5.9</v>
      </c>
      <c r="B55" s="16" t="s">
        <v>374</v>
      </c>
      <c r="C55" s="15" t="s">
        <v>72</v>
      </c>
      <c r="D55" s="232">
        <v>4.49</v>
      </c>
      <c r="E55" s="18">
        <v>654624</v>
      </c>
      <c r="F55" s="17">
        <f t="shared" si="298"/>
        <v>2939262</v>
      </c>
      <c r="G55" s="18">
        <v>651350</v>
      </c>
      <c r="H55" s="17">
        <f t="shared" si="299"/>
        <v>2924562</v>
      </c>
      <c r="I55" s="52" t="str">
        <f t="shared" si="300"/>
        <v>OK</v>
      </c>
      <c r="J55" s="18">
        <v>654624</v>
      </c>
      <c r="K55" s="17">
        <f t="shared" si="301"/>
        <v>2939262</v>
      </c>
      <c r="L55" s="52" t="str">
        <f t="shared" si="302"/>
        <v>OK</v>
      </c>
      <c r="M55" s="18">
        <v>650749</v>
      </c>
      <c r="N55" s="17">
        <f t="shared" si="303"/>
        <v>2921863</v>
      </c>
      <c r="O55" s="52" t="str">
        <f t="shared" si="304"/>
        <v>OK</v>
      </c>
      <c r="P55" s="18">
        <v>649060</v>
      </c>
      <c r="Q55" s="17">
        <f t="shared" si="305"/>
        <v>2914279</v>
      </c>
      <c r="R55" s="52" t="str">
        <f t="shared" si="306"/>
        <v>OK</v>
      </c>
      <c r="S55" s="18">
        <v>652405</v>
      </c>
      <c r="T55" s="17">
        <f t="shared" si="307"/>
        <v>2929298</v>
      </c>
      <c r="U55" s="52" t="str">
        <f t="shared" si="308"/>
        <v>OK</v>
      </c>
      <c r="V55" s="18">
        <v>647750</v>
      </c>
      <c r="W55" s="17">
        <f t="shared" si="309"/>
        <v>2908398</v>
      </c>
      <c r="X55" s="52" t="str">
        <f t="shared" si="310"/>
        <v>OK</v>
      </c>
      <c r="Y55" s="18">
        <v>654624</v>
      </c>
      <c r="Z55" s="17">
        <f t="shared" si="311"/>
        <v>2939262</v>
      </c>
      <c r="AA55" s="52" t="str">
        <f t="shared" si="312"/>
        <v>OK</v>
      </c>
      <c r="AB55" s="18">
        <v>649387</v>
      </c>
      <c r="AC55" s="17">
        <f t="shared" si="313"/>
        <v>2915748</v>
      </c>
      <c r="AD55" s="52" t="str">
        <f t="shared" si="314"/>
        <v>OK</v>
      </c>
      <c r="AE55" s="18">
        <v>651089</v>
      </c>
      <c r="AF55" s="17">
        <f t="shared" si="315"/>
        <v>2923390</v>
      </c>
      <c r="AG55" s="52" t="str">
        <f t="shared" si="316"/>
        <v>OK</v>
      </c>
      <c r="AH55" s="18">
        <v>652330</v>
      </c>
      <c r="AI55" s="17">
        <f t="shared" si="317"/>
        <v>2928962</v>
      </c>
      <c r="AJ55" s="52" t="str">
        <f t="shared" si="318"/>
        <v>OK</v>
      </c>
      <c r="AK55" s="18">
        <v>649061</v>
      </c>
      <c r="AL55" s="17">
        <f t="shared" si="319"/>
        <v>2914284</v>
      </c>
      <c r="AM55" s="52" t="str">
        <f t="shared" si="320"/>
        <v>OK</v>
      </c>
      <c r="AN55" s="18">
        <v>654624</v>
      </c>
      <c r="AO55" s="17">
        <f t="shared" si="321"/>
        <v>2939262</v>
      </c>
      <c r="AP55" s="52" t="str">
        <f t="shared" si="322"/>
        <v>OK</v>
      </c>
      <c r="AQ55" s="18">
        <v>649714</v>
      </c>
      <c r="AR55" s="17">
        <f t="shared" si="323"/>
        <v>2917216</v>
      </c>
      <c r="AS55" s="52" t="str">
        <f t="shared" si="324"/>
        <v>OK</v>
      </c>
      <c r="AT55" s="18">
        <v>649845</v>
      </c>
      <c r="AU55" s="17">
        <f t="shared" si="325"/>
        <v>2917804</v>
      </c>
      <c r="AV55" s="52" t="str">
        <f t="shared" si="326"/>
        <v>OK</v>
      </c>
      <c r="AW55" s="18">
        <v>654624</v>
      </c>
      <c r="AX55" s="17">
        <f t="shared" si="327"/>
        <v>2939262</v>
      </c>
      <c r="AY55" s="52" t="str">
        <f t="shared" si="328"/>
        <v>OK</v>
      </c>
      <c r="AZ55" s="18">
        <v>654624</v>
      </c>
      <c r="BA55" s="17">
        <f t="shared" si="329"/>
        <v>2939262</v>
      </c>
      <c r="BB55" s="52" t="str">
        <f t="shared" si="330"/>
        <v>OK</v>
      </c>
      <c r="BC55" s="18">
        <v>650762</v>
      </c>
      <c r="BD55" s="17">
        <f t="shared" si="331"/>
        <v>2921921</v>
      </c>
      <c r="BE55" s="52" t="str">
        <f t="shared" si="332"/>
        <v>OK</v>
      </c>
      <c r="BF55" s="18">
        <v>651547</v>
      </c>
      <c r="BG55" s="17">
        <f t="shared" si="333"/>
        <v>2925446</v>
      </c>
      <c r="BH55" s="52" t="str">
        <f t="shared" si="334"/>
        <v>OK</v>
      </c>
      <c r="BI55" s="18">
        <v>648765</v>
      </c>
      <c r="BJ55" s="17">
        <f t="shared" si="335"/>
        <v>2912955</v>
      </c>
      <c r="BK55" s="52" t="str">
        <f t="shared" si="336"/>
        <v>OK</v>
      </c>
      <c r="BL55" s="18">
        <v>650696</v>
      </c>
      <c r="BM55" s="17">
        <f t="shared" si="337"/>
        <v>2921625</v>
      </c>
      <c r="BN55" s="52" t="str">
        <f t="shared" si="338"/>
        <v>OK</v>
      </c>
      <c r="BO55" s="18">
        <v>648528</v>
      </c>
      <c r="BP55" s="17">
        <f t="shared" si="339"/>
        <v>2911891</v>
      </c>
      <c r="BQ55" s="52" t="str">
        <f t="shared" si="340"/>
        <v>OK</v>
      </c>
      <c r="BR55" s="18">
        <v>648732</v>
      </c>
      <c r="BS55" s="17">
        <f t="shared" si="341"/>
        <v>2912807</v>
      </c>
      <c r="BT55" s="52" t="str">
        <f t="shared" si="342"/>
        <v>OK</v>
      </c>
      <c r="BU55" s="18">
        <v>654624</v>
      </c>
      <c r="BV55" s="17">
        <f t="shared" si="343"/>
        <v>2939262</v>
      </c>
      <c r="BW55" s="52" t="str">
        <f t="shared" si="344"/>
        <v>OK</v>
      </c>
      <c r="BX55" s="18">
        <v>650042</v>
      </c>
      <c r="BY55" s="17">
        <f t="shared" si="345"/>
        <v>2918689</v>
      </c>
      <c r="BZ55" s="52" t="str">
        <f t="shared" si="346"/>
        <v>OK</v>
      </c>
      <c r="CA55" s="18">
        <v>654624</v>
      </c>
      <c r="CB55" s="17">
        <f t="shared" si="347"/>
        <v>2939262</v>
      </c>
      <c r="CC55" s="52" t="str">
        <f t="shared" si="348"/>
        <v>OK</v>
      </c>
      <c r="CD55" s="18">
        <v>654600</v>
      </c>
      <c r="CE55" s="17">
        <f t="shared" si="349"/>
        <v>2939154</v>
      </c>
      <c r="CF55" s="52" t="str">
        <f t="shared" si="350"/>
        <v>OK</v>
      </c>
      <c r="CG55" s="18">
        <v>650107</v>
      </c>
      <c r="CH55" s="17">
        <f t="shared" si="351"/>
        <v>2918980</v>
      </c>
      <c r="CI55" s="52" t="str">
        <f t="shared" si="352"/>
        <v>OK</v>
      </c>
      <c r="CJ55" s="18">
        <v>641531.52</v>
      </c>
      <c r="CK55" s="17">
        <f t="shared" si="353"/>
        <v>2880477</v>
      </c>
      <c r="CL55" s="52" t="str">
        <f t="shared" si="354"/>
        <v>OK</v>
      </c>
      <c r="CM55" s="18">
        <v>652400</v>
      </c>
      <c r="CN55" s="17">
        <f t="shared" si="355"/>
        <v>2929276</v>
      </c>
      <c r="CO55" s="52" t="str">
        <f t="shared" si="356"/>
        <v>OK</v>
      </c>
      <c r="CP55" s="18">
        <v>654624</v>
      </c>
      <c r="CQ55" s="17">
        <f t="shared" si="357"/>
        <v>2939262</v>
      </c>
      <c r="CR55" s="52" t="str">
        <f t="shared" si="358"/>
        <v>OK</v>
      </c>
      <c r="CS55" s="18">
        <v>648994</v>
      </c>
      <c r="CT55" s="17">
        <f t="shared" si="359"/>
        <v>2913983</v>
      </c>
      <c r="CU55" s="52" t="str">
        <f t="shared" si="360"/>
        <v>OK</v>
      </c>
      <c r="CV55" s="18">
        <v>653904</v>
      </c>
      <c r="CW55" s="17">
        <f t="shared" si="361"/>
        <v>2936029</v>
      </c>
      <c r="CX55" s="52" t="str">
        <f t="shared" si="362"/>
        <v>OK</v>
      </c>
      <c r="CY55" s="18">
        <v>654624</v>
      </c>
      <c r="CZ55" s="17">
        <f t="shared" si="363"/>
        <v>2939262</v>
      </c>
      <c r="DA55" s="52" t="str">
        <f t="shared" si="364"/>
        <v>OK</v>
      </c>
      <c r="DB55" s="18">
        <v>650696</v>
      </c>
      <c r="DC55" s="17">
        <f t="shared" si="365"/>
        <v>2921625</v>
      </c>
      <c r="DD55" s="52" t="str">
        <f t="shared" si="366"/>
        <v>OK</v>
      </c>
      <c r="DE55" s="18">
        <v>648863</v>
      </c>
      <c r="DF55" s="17">
        <f t="shared" si="367"/>
        <v>2913395</v>
      </c>
      <c r="DG55" s="52" t="str">
        <f t="shared" si="368"/>
        <v>OK</v>
      </c>
      <c r="DH55" s="18">
        <v>649600</v>
      </c>
      <c r="DI55" s="17">
        <f t="shared" si="369"/>
        <v>2916704</v>
      </c>
      <c r="DJ55" s="52" t="str">
        <f t="shared" si="370"/>
        <v>OK</v>
      </c>
      <c r="DK55" s="18">
        <v>649957</v>
      </c>
      <c r="DL55" s="17">
        <f t="shared" si="371"/>
        <v>2918307</v>
      </c>
      <c r="DM55" s="52" t="str">
        <f t="shared" si="372"/>
        <v>OK</v>
      </c>
    </row>
    <row r="56" spans="1:117" ht="15" x14ac:dyDescent="0.25">
      <c r="A56" s="195">
        <v>5.0999999999999996</v>
      </c>
      <c r="B56" s="16" t="s">
        <v>375</v>
      </c>
      <c r="C56" s="15" t="s">
        <v>72</v>
      </c>
      <c r="D56" s="232">
        <v>2.77</v>
      </c>
      <c r="E56" s="18">
        <v>821605</v>
      </c>
      <c r="F56" s="17">
        <f t="shared" si="298"/>
        <v>2275846</v>
      </c>
      <c r="G56" s="18">
        <v>817500</v>
      </c>
      <c r="H56" s="17">
        <f t="shared" si="299"/>
        <v>2264475</v>
      </c>
      <c r="I56" s="52" t="str">
        <f t="shared" si="300"/>
        <v>OK</v>
      </c>
      <c r="J56" s="18">
        <v>821605</v>
      </c>
      <c r="K56" s="17">
        <f t="shared" si="301"/>
        <v>2275846</v>
      </c>
      <c r="L56" s="52" t="str">
        <f t="shared" si="302"/>
        <v>OK</v>
      </c>
      <c r="M56" s="18">
        <v>816741</v>
      </c>
      <c r="N56" s="17">
        <f t="shared" si="303"/>
        <v>2262373</v>
      </c>
      <c r="O56" s="52" t="str">
        <f t="shared" si="304"/>
        <v>OK</v>
      </c>
      <c r="P56" s="18">
        <v>814621</v>
      </c>
      <c r="Q56" s="17">
        <f t="shared" si="305"/>
        <v>2256500</v>
      </c>
      <c r="R56" s="52" t="str">
        <f t="shared" si="306"/>
        <v>OK</v>
      </c>
      <c r="S56" s="18">
        <v>818820</v>
      </c>
      <c r="T56" s="17">
        <f t="shared" si="307"/>
        <v>2268131</v>
      </c>
      <c r="U56" s="52" t="str">
        <f t="shared" si="308"/>
        <v>OK</v>
      </c>
      <c r="V56" s="18">
        <v>812978</v>
      </c>
      <c r="W56" s="17">
        <f t="shared" si="309"/>
        <v>2251949</v>
      </c>
      <c r="X56" s="52" t="str">
        <f t="shared" si="310"/>
        <v>OK</v>
      </c>
      <c r="Y56" s="18">
        <v>820000</v>
      </c>
      <c r="Z56" s="17">
        <f t="shared" si="311"/>
        <v>2271400</v>
      </c>
      <c r="AA56" s="52" t="str">
        <f t="shared" si="312"/>
        <v>OK</v>
      </c>
      <c r="AB56" s="18">
        <v>815032</v>
      </c>
      <c r="AC56" s="17">
        <f t="shared" si="313"/>
        <v>2257639</v>
      </c>
      <c r="AD56" s="52" t="str">
        <f t="shared" si="314"/>
        <v>OK</v>
      </c>
      <c r="AE56" s="18">
        <v>817168</v>
      </c>
      <c r="AF56" s="17">
        <f t="shared" si="315"/>
        <v>2263555</v>
      </c>
      <c r="AG56" s="52" t="str">
        <f t="shared" si="316"/>
        <v>OK</v>
      </c>
      <c r="AH56" s="18">
        <v>818730</v>
      </c>
      <c r="AI56" s="17">
        <f t="shared" si="317"/>
        <v>2267882</v>
      </c>
      <c r="AJ56" s="52" t="str">
        <f t="shared" si="318"/>
        <v>OK</v>
      </c>
      <c r="AK56" s="18">
        <v>814622</v>
      </c>
      <c r="AL56" s="17">
        <f t="shared" si="319"/>
        <v>2256503</v>
      </c>
      <c r="AM56" s="52" t="str">
        <f t="shared" si="320"/>
        <v>OK</v>
      </c>
      <c r="AN56" s="18">
        <v>821605</v>
      </c>
      <c r="AO56" s="17">
        <f t="shared" si="321"/>
        <v>2275846</v>
      </c>
      <c r="AP56" s="52" t="str">
        <f t="shared" si="322"/>
        <v>OK</v>
      </c>
      <c r="AQ56" s="18">
        <v>815443</v>
      </c>
      <c r="AR56" s="17">
        <f t="shared" si="323"/>
        <v>2258777</v>
      </c>
      <c r="AS56" s="52" t="str">
        <f t="shared" si="324"/>
        <v>OK</v>
      </c>
      <c r="AT56" s="18">
        <v>815607</v>
      </c>
      <c r="AU56" s="17">
        <f t="shared" si="325"/>
        <v>2259231</v>
      </c>
      <c r="AV56" s="52" t="str">
        <f t="shared" si="326"/>
        <v>OK</v>
      </c>
      <c r="AW56" s="18">
        <v>821605</v>
      </c>
      <c r="AX56" s="17">
        <f t="shared" si="327"/>
        <v>2275846</v>
      </c>
      <c r="AY56" s="52" t="str">
        <f t="shared" si="328"/>
        <v>OK</v>
      </c>
      <c r="AZ56" s="18">
        <v>821605</v>
      </c>
      <c r="BA56" s="17">
        <f t="shared" si="329"/>
        <v>2275846</v>
      </c>
      <c r="BB56" s="52" t="str">
        <f t="shared" si="330"/>
        <v>OK</v>
      </c>
      <c r="BC56" s="18">
        <v>816758</v>
      </c>
      <c r="BD56" s="17">
        <f t="shared" si="331"/>
        <v>2262420</v>
      </c>
      <c r="BE56" s="52" t="str">
        <f t="shared" si="332"/>
        <v>OK</v>
      </c>
      <c r="BF56" s="18">
        <v>817743</v>
      </c>
      <c r="BG56" s="17">
        <f t="shared" si="333"/>
        <v>2265148</v>
      </c>
      <c r="BH56" s="52" t="str">
        <f t="shared" si="334"/>
        <v>OK</v>
      </c>
      <c r="BI56" s="18">
        <v>814252</v>
      </c>
      <c r="BJ56" s="17">
        <f t="shared" si="335"/>
        <v>2255478</v>
      </c>
      <c r="BK56" s="52" t="str">
        <f t="shared" si="336"/>
        <v>OK</v>
      </c>
      <c r="BL56" s="18">
        <v>816675</v>
      </c>
      <c r="BM56" s="17">
        <f t="shared" si="337"/>
        <v>2262190</v>
      </c>
      <c r="BN56" s="52" t="str">
        <f t="shared" si="338"/>
        <v>OK</v>
      </c>
      <c r="BO56" s="18">
        <v>813955</v>
      </c>
      <c r="BP56" s="17">
        <f t="shared" si="339"/>
        <v>2254655</v>
      </c>
      <c r="BQ56" s="52" t="str">
        <f t="shared" si="340"/>
        <v>OK</v>
      </c>
      <c r="BR56" s="18">
        <v>814211</v>
      </c>
      <c r="BS56" s="17">
        <f t="shared" si="341"/>
        <v>2255364</v>
      </c>
      <c r="BT56" s="52" t="str">
        <f t="shared" si="342"/>
        <v>OK</v>
      </c>
      <c r="BU56" s="18">
        <v>821605</v>
      </c>
      <c r="BV56" s="17">
        <f t="shared" si="343"/>
        <v>2275846</v>
      </c>
      <c r="BW56" s="52" t="str">
        <f t="shared" si="344"/>
        <v>OK</v>
      </c>
      <c r="BX56" s="18">
        <v>815854</v>
      </c>
      <c r="BY56" s="17">
        <f t="shared" si="345"/>
        <v>2259916</v>
      </c>
      <c r="BZ56" s="52" t="str">
        <f t="shared" si="346"/>
        <v>OK</v>
      </c>
      <c r="CA56" s="18">
        <v>821605</v>
      </c>
      <c r="CB56" s="17">
        <f t="shared" si="347"/>
        <v>2275846</v>
      </c>
      <c r="CC56" s="52" t="str">
        <f t="shared" si="348"/>
        <v>OK</v>
      </c>
      <c r="CD56" s="18">
        <v>821600</v>
      </c>
      <c r="CE56" s="17">
        <f t="shared" si="349"/>
        <v>2275832</v>
      </c>
      <c r="CF56" s="52" t="str">
        <f t="shared" si="350"/>
        <v>OK</v>
      </c>
      <c r="CG56" s="18">
        <v>815936</v>
      </c>
      <c r="CH56" s="17">
        <f t="shared" si="351"/>
        <v>2260143</v>
      </c>
      <c r="CI56" s="52" t="str">
        <f t="shared" si="352"/>
        <v>OK</v>
      </c>
      <c r="CJ56" s="18">
        <v>805172.9</v>
      </c>
      <c r="CK56" s="17">
        <f t="shared" si="353"/>
        <v>2230329</v>
      </c>
      <c r="CL56" s="52" t="str">
        <f t="shared" si="354"/>
        <v>OK</v>
      </c>
      <c r="CM56" s="18">
        <v>818800</v>
      </c>
      <c r="CN56" s="17">
        <f t="shared" si="355"/>
        <v>2268076</v>
      </c>
      <c r="CO56" s="52" t="str">
        <f t="shared" si="356"/>
        <v>OK</v>
      </c>
      <c r="CP56" s="18">
        <v>821605</v>
      </c>
      <c r="CQ56" s="17">
        <f t="shared" si="357"/>
        <v>2275846</v>
      </c>
      <c r="CR56" s="52" t="str">
        <f t="shared" si="358"/>
        <v>OK</v>
      </c>
      <c r="CS56" s="18">
        <v>814539</v>
      </c>
      <c r="CT56" s="17">
        <f t="shared" si="359"/>
        <v>2256273</v>
      </c>
      <c r="CU56" s="52" t="str">
        <f t="shared" si="360"/>
        <v>OK</v>
      </c>
      <c r="CV56" s="18">
        <v>820701</v>
      </c>
      <c r="CW56" s="17">
        <f t="shared" si="361"/>
        <v>2273342</v>
      </c>
      <c r="CX56" s="52" t="str">
        <f t="shared" si="362"/>
        <v>OK</v>
      </c>
      <c r="CY56" s="18">
        <v>821605</v>
      </c>
      <c r="CZ56" s="17">
        <f t="shared" si="363"/>
        <v>2275846</v>
      </c>
      <c r="DA56" s="52" t="str">
        <f t="shared" si="364"/>
        <v>OK</v>
      </c>
      <c r="DB56" s="18">
        <v>816675</v>
      </c>
      <c r="DC56" s="17">
        <f t="shared" si="365"/>
        <v>2262190</v>
      </c>
      <c r="DD56" s="52" t="str">
        <f t="shared" si="366"/>
        <v>OK</v>
      </c>
      <c r="DE56" s="18">
        <v>814375</v>
      </c>
      <c r="DF56" s="17">
        <f t="shared" si="367"/>
        <v>2255819</v>
      </c>
      <c r="DG56" s="52" t="str">
        <f t="shared" si="368"/>
        <v>OK</v>
      </c>
      <c r="DH56" s="18">
        <v>815299</v>
      </c>
      <c r="DI56" s="17">
        <f t="shared" si="369"/>
        <v>2258378</v>
      </c>
      <c r="DJ56" s="52" t="str">
        <f t="shared" si="370"/>
        <v>OK</v>
      </c>
      <c r="DK56" s="18">
        <v>815747</v>
      </c>
      <c r="DL56" s="17">
        <f t="shared" si="371"/>
        <v>2259619</v>
      </c>
      <c r="DM56" s="52" t="str">
        <f t="shared" si="372"/>
        <v>OK</v>
      </c>
    </row>
    <row r="57" spans="1:117" ht="15" x14ac:dyDescent="0.25">
      <c r="A57" s="15"/>
      <c r="B57" s="196" t="s">
        <v>376</v>
      </c>
      <c r="C57" s="15"/>
      <c r="D57" s="232"/>
      <c r="E57" s="18"/>
      <c r="F57" s="23">
        <f>SUM(F47:F56)</f>
        <v>71894553</v>
      </c>
      <c r="G57" s="18"/>
      <c r="H57" s="23">
        <f>SUM(H47:H56)</f>
        <v>71534489</v>
      </c>
      <c r="I57" s="52"/>
      <c r="J57" s="18"/>
      <c r="K57" s="23">
        <f>SUM(K47:K56)</f>
        <v>71894553</v>
      </c>
      <c r="L57" s="52"/>
      <c r="M57" s="18"/>
      <c r="N57" s="23">
        <f>SUM(N47:N56)</f>
        <v>71470176</v>
      </c>
      <c r="O57" s="52"/>
      <c r="P57" s="18"/>
      <c r="Q57" s="23">
        <f>SUM(Q47:Q56)</f>
        <v>71280894</v>
      </c>
      <c r="R57" s="52"/>
      <c r="S57" s="18"/>
      <c r="T57" s="23">
        <f>SUM(T47:T56)</f>
        <v>71651628</v>
      </c>
      <c r="U57" s="52"/>
      <c r="V57" s="18"/>
      <c r="W57" s="23">
        <f>SUM(W47:W56)</f>
        <v>71137987</v>
      </c>
      <c r="X57" s="52"/>
      <c r="Y57" s="18"/>
      <c r="Z57" s="23">
        <f>SUM(Z47:Z56)</f>
        <v>71381213</v>
      </c>
      <c r="AA57" s="52"/>
      <c r="AB57" s="18"/>
      <c r="AC57" s="23">
        <f>SUM(AC47:AC56)</f>
        <v>71317830</v>
      </c>
      <c r="AD57" s="52"/>
      <c r="AE57" s="18"/>
      <c r="AF57" s="23">
        <f>SUM(AF47:AF56)</f>
        <v>71508422</v>
      </c>
      <c r="AG57" s="52"/>
      <c r="AH57" s="18"/>
      <c r="AI57" s="23">
        <f>SUM(AI47:AI56)</f>
        <v>71660708</v>
      </c>
      <c r="AJ57" s="52"/>
      <c r="AK57" s="18"/>
      <c r="AL57" s="23">
        <f>SUM(AL47:AL56)</f>
        <v>71280977</v>
      </c>
      <c r="AM57" s="52"/>
      <c r="AN57" s="18"/>
      <c r="AO57" s="23">
        <f>SUM(AO47:AO56)</f>
        <v>71894553</v>
      </c>
      <c r="AP57" s="52"/>
      <c r="AQ57" s="18"/>
      <c r="AR57" s="23">
        <f>SUM(AR47:AR56)</f>
        <v>71355077</v>
      </c>
      <c r="AS57" s="52"/>
      <c r="AT57" s="18"/>
      <c r="AU57" s="23">
        <f>SUM(AU47:AU56)</f>
        <v>71370925</v>
      </c>
      <c r="AV57" s="52"/>
      <c r="AW57" s="18"/>
      <c r="AX57" s="23">
        <f>SUM(AX47:AX56)</f>
        <v>71894553</v>
      </c>
      <c r="AY57" s="52"/>
      <c r="AZ57" s="18"/>
      <c r="BA57" s="23">
        <f>SUM(BA47:BA56)</f>
        <v>71426792</v>
      </c>
      <c r="BB57" s="52"/>
      <c r="BC57" s="18"/>
      <c r="BD57" s="23">
        <f>SUM(BD47:BD56)</f>
        <v>71471356</v>
      </c>
      <c r="BE57" s="52"/>
      <c r="BF57" s="18"/>
      <c r="BG57" s="23">
        <f>SUM(BG47:BG56)</f>
        <v>71555971</v>
      </c>
      <c r="BH57" s="52"/>
      <c r="BI57" s="18"/>
      <c r="BJ57" s="23">
        <f>SUM(BJ47:BJ56)</f>
        <v>71251786</v>
      </c>
      <c r="BK57" s="52"/>
      <c r="BL57" s="18"/>
      <c r="BM57" s="23">
        <f>SUM(BM47:BM56)</f>
        <v>71460847</v>
      </c>
      <c r="BN57" s="52"/>
      <c r="BO57" s="18"/>
      <c r="BP57" s="23">
        <f>SUM(BP47:BP56)</f>
        <v>71227229</v>
      </c>
      <c r="BQ57" s="52"/>
      <c r="BR57" s="18"/>
      <c r="BS57" s="23">
        <f>SUM(BS47:BS56)</f>
        <v>71249078</v>
      </c>
      <c r="BT57" s="52"/>
      <c r="BU57" s="18"/>
      <c r="BV57" s="23">
        <f>SUM(BV47:BV56)</f>
        <v>71426792</v>
      </c>
      <c r="BW57" s="52"/>
      <c r="BX57" s="18"/>
      <c r="BY57" s="23">
        <f>SUM(BY47:BY56)</f>
        <v>71391954</v>
      </c>
      <c r="BZ57" s="52"/>
      <c r="CA57" s="18"/>
      <c r="CB57" s="23">
        <f>SUM(CB47:CB56)</f>
        <v>71894553</v>
      </c>
      <c r="CC57" s="52"/>
      <c r="CD57" s="18"/>
      <c r="CE57" s="23">
        <f>SUM(CE47:CE56)</f>
        <v>71675100</v>
      </c>
      <c r="CF57" s="52"/>
      <c r="CG57" s="18"/>
      <c r="CH57" s="23">
        <f>SUM(CH47:CH56)</f>
        <v>71397198</v>
      </c>
      <c r="CI57" s="52"/>
      <c r="CJ57" s="18"/>
      <c r="CK57" s="23">
        <f>SUM(CK47:CK56)</f>
        <v>70456662</v>
      </c>
      <c r="CL57" s="52"/>
      <c r="CM57" s="18"/>
      <c r="CN57" s="23">
        <f>SUM(CN47:CN56)</f>
        <v>71498161</v>
      </c>
      <c r="CO57" s="52"/>
      <c r="CP57" s="18"/>
      <c r="CQ57" s="23">
        <f>SUM(CQ47:CQ56)</f>
        <v>71894553</v>
      </c>
      <c r="CR57" s="52"/>
      <c r="CS57" s="18"/>
      <c r="CT57" s="23">
        <f>SUM(CT47:CT56)</f>
        <v>71275706</v>
      </c>
      <c r="CU57" s="52"/>
      <c r="CV57" s="18"/>
      <c r="CW57" s="23">
        <f>SUM(CW47:CW56)</f>
        <v>71815184</v>
      </c>
      <c r="CX57" s="52"/>
      <c r="CY57" s="18"/>
      <c r="CZ57" s="23">
        <f>SUM(CZ47:CZ56)</f>
        <v>71894553</v>
      </c>
      <c r="DA57" s="52"/>
      <c r="DB57" s="18"/>
      <c r="DC57" s="23">
        <f>SUM(DC47:DC56)</f>
        <v>71460847</v>
      </c>
      <c r="DD57" s="52"/>
      <c r="DE57" s="18"/>
      <c r="DF57" s="23">
        <f>SUM(DF47:DF56)</f>
        <v>71259805</v>
      </c>
      <c r="DG57" s="52"/>
      <c r="DH57" s="18"/>
      <c r="DI57" s="23">
        <f>SUM(DI47:DI56)</f>
        <v>71340253</v>
      </c>
      <c r="DJ57" s="52"/>
      <c r="DK57" s="18"/>
      <c r="DL57" s="23">
        <f>SUM(DL47:DL56)</f>
        <v>71379948</v>
      </c>
      <c r="DM57" s="52"/>
    </row>
    <row r="58" spans="1:117" x14ac:dyDescent="0.25">
      <c r="A58" s="187">
        <v>6</v>
      </c>
      <c r="B58" s="3" t="s">
        <v>377</v>
      </c>
      <c r="C58" s="187"/>
      <c r="D58" s="233"/>
      <c r="E58" s="187"/>
      <c r="F58" s="187"/>
      <c r="G58" s="187"/>
      <c r="H58" s="187"/>
      <c r="I58" s="15"/>
      <c r="J58" s="191"/>
      <c r="K58" s="191"/>
      <c r="L58" s="15"/>
      <c r="M58" s="191"/>
      <c r="N58" s="191"/>
      <c r="O58" s="15"/>
      <c r="P58" s="191"/>
      <c r="Q58" s="191"/>
      <c r="R58" s="15"/>
      <c r="S58" s="191"/>
      <c r="T58" s="191"/>
      <c r="U58" s="15"/>
      <c r="V58" s="191"/>
      <c r="W58" s="191"/>
      <c r="X58" s="15"/>
      <c r="Y58" s="191"/>
      <c r="Z58" s="191"/>
      <c r="AA58" s="15"/>
      <c r="AB58" s="191"/>
      <c r="AC58" s="191"/>
      <c r="AD58" s="15"/>
      <c r="AE58" s="191"/>
      <c r="AF58" s="191"/>
      <c r="AG58" s="15"/>
      <c r="AH58" s="191"/>
      <c r="AI58" s="191"/>
      <c r="AJ58" s="15"/>
      <c r="AK58" s="191"/>
      <c r="AL58" s="191"/>
      <c r="AM58" s="15"/>
      <c r="AN58" s="191"/>
      <c r="AO58" s="191"/>
      <c r="AP58" s="15"/>
      <c r="AQ58" s="191"/>
      <c r="AR58" s="191"/>
      <c r="AS58" s="15"/>
      <c r="AT58" s="191"/>
      <c r="AU58" s="191"/>
      <c r="AV58" s="15"/>
      <c r="AW58" s="191"/>
      <c r="AX58" s="191"/>
      <c r="AY58" s="15"/>
      <c r="AZ58" s="191"/>
      <c r="BA58" s="191"/>
      <c r="BB58" s="15"/>
      <c r="BC58" s="191"/>
      <c r="BD58" s="191"/>
      <c r="BE58" s="15"/>
      <c r="BF58" s="191"/>
      <c r="BG58" s="191"/>
      <c r="BH58" s="15"/>
      <c r="BI58" s="191"/>
      <c r="BJ58" s="191"/>
      <c r="BK58" s="15"/>
      <c r="BL58" s="191"/>
      <c r="BM58" s="191"/>
      <c r="BN58" s="15"/>
      <c r="BO58" s="191"/>
      <c r="BP58" s="191"/>
      <c r="BQ58" s="15"/>
      <c r="BR58" s="191"/>
      <c r="BS58" s="191"/>
      <c r="BT58" s="15"/>
      <c r="BU58" s="191"/>
      <c r="BV58" s="191"/>
      <c r="BW58" s="15"/>
      <c r="BX58" s="191"/>
      <c r="BY58" s="191"/>
      <c r="BZ58" s="15"/>
      <c r="CA58" s="191"/>
      <c r="CB58" s="191"/>
      <c r="CC58" s="15"/>
      <c r="CD58" s="191"/>
      <c r="CE58" s="191"/>
      <c r="CF58" s="15"/>
      <c r="CG58" s="191"/>
      <c r="CH58" s="191"/>
      <c r="CI58" s="15"/>
      <c r="CJ58" s="235"/>
      <c r="CK58" s="235"/>
      <c r="CL58" s="15"/>
      <c r="CM58" s="235"/>
      <c r="CN58" s="235"/>
      <c r="CO58" s="15"/>
      <c r="CP58" s="235"/>
      <c r="CQ58" s="235"/>
      <c r="CR58" s="15"/>
      <c r="CS58" s="235"/>
      <c r="CT58" s="235"/>
      <c r="CU58" s="15"/>
      <c r="CV58" s="235"/>
      <c r="CW58" s="235"/>
      <c r="CX58" s="15"/>
      <c r="CY58" s="235"/>
      <c r="CZ58" s="235"/>
      <c r="DA58" s="15"/>
      <c r="DB58" s="191"/>
      <c r="DC58" s="191"/>
      <c r="DD58" s="15"/>
      <c r="DE58" s="191"/>
      <c r="DF58" s="191"/>
      <c r="DG58" s="15"/>
      <c r="DH58" s="235"/>
      <c r="DI58" s="235"/>
      <c r="DJ58" s="15"/>
      <c r="DK58" s="235"/>
      <c r="DL58" s="235"/>
      <c r="DM58" s="15"/>
    </row>
    <row r="59" spans="1:117" ht="15" x14ac:dyDescent="0.25">
      <c r="A59" s="15">
        <v>6.1</v>
      </c>
      <c r="B59" s="16" t="s">
        <v>378</v>
      </c>
      <c r="C59" s="15" t="s">
        <v>56</v>
      </c>
      <c r="D59" s="232">
        <v>490.07</v>
      </c>
      <c r="E59" s="18">
        <v>50401</v>
      </c>
      <c r="F59" s="17">
        <f t="shared" ref="F59" si="373">ROUND(D59*E59,0)</f>
        <v>24700018</v>
      </c>
      <c r="G59" s="18">
        <v>50150</v>
      </c>
      <c r="H59" s="17">
        <f t="shared" ref="H59" si="374">ROUND($D59*G59,0)</f>
        <v>24577011</v>
      </c>
      <c r="I59" s="52" t="str">
        <f t="shared" ref="I59" si="375">+IF(G59&lt;=$E59,"OK","NO OK")</f>
        <v>OK</v>
      </c>
      <c r="J59" s="18">
        <v>50401</v>
      </c>
      <c r="K59" s="17">
        <f t="shared" ref="K59" si="376">ROUND($D59*J59,0)</f>
        <v>24700018</v>
      </c>
      <c r="L59" s="52" t="str">
        <f t="shared" ref="L59" si="377">+IF(J59&lt;=$E59,"OK","NO OK")</f>
        <v>OK</v>
      </c>
      <c r="M59" s="18">
        <v>50103</v>
      </c>
      <c r="N59" s="17">
        <f t="shared" ref="N59" si="378">ROUND($D59*M59,0)</f>
        <v>24553977</v>
      </c>
      <c r="O59" s="52" t="str">
        <f t="shared" ref="O59" si="379">+IF(M59&lt;=$E59,"OK","NO OK")</f>
        <v>OK</v>
      </c>
      <c r="P59" s="18">
        <v>49973</v>
      </c>
      <c r="Q59" s="17">
        <f t="shared" ref="Q59" si="380">ROUND($D59*P59,0)</f>
        <v>24490268</v>
      </c>
      <c r="R59" s="52" t="str">
        <f t="shared" ref="R59" si="381">+IF(P59&lt;=$E59,"OK","NO OK")</f>
        <v>OK</v>
      </c>
      <c r="S59" s="18">
        <v>50230</v>
      </c>
      <c r="T59" s="17">
        <f t="shared" ref="T59" si="382">ROUND($D59*S59,0)</f>
        <v>24616216</v>
      </c>
      <c r="U59" s="52" t="str">
        <f t="shared" ref="U59" si="383">+IF(S59&lt;=$E59,"OK","NO OK")</f>
        <v>OK</v>
      </c>
      <c r="V59" s="18">
        <v>49872</v>
      </c>
      <c r="W59" s="17">
        <f t="shared" ref="W59" si="384">ROUND($D59*V59,0)</f>
        <v>24440771</v>
      </c>
      <c r="X59" s="52" t="str">
        <f t="shared" ref="X59" si="385">+IF(V59&lt;=$E59,"OK","NO OK")</f>
        <v>OK</v>
      </c>
      <c r="Y59" s="18">
        <v>50401</v>
      </c>
      <c r="Z59" s="17">
        <f t="shared" ref="Z59" si="386">ROUND($D59*Y59,0)</f>
        <v>24700018</v>
      </c>
      <c r="AA59" s="52" t="str">
        <f t="shared" ref="AA59" si="387">+IF(Y59&lt;=$E59,"OK","NO OK")</f>
        <v>OK</v>
      </c>
      <c r="AB59" s="18">
        <v>49998</v>
      </c>
      <c r="AC59" s="17">
        <f t="shared" ref="AC59" si="388">ROUND($D59*AB59,0)</f>
        <v>24502520</v>
      </c>
      <c r="AD59" s="52" t="str">
        <f t="shared" ref="AD59" si="389">+IF(AB59&lt;=$E59,"OK","NO OK")</f>
        <v>OK</v>
      </c>
      <c r="AE59" s="18">
        <v>50129</v>
      </c>
      <c r="AF59" s="17">
        <f t="shared" ref="AF59" si="390">ROUND($D59*AE59,0)</f>
        <v>24566719</v>
      </c>
      <c r="AG59" s="52" t="str">
        <f t="shared" ref="AG59" si="391">+IF(AE59&lt;=$E59,"OK","NO OK")</f>
        <v>OK</v>
      </c>
      <c r="AH59" s="18">
        <v>50220</v>
      </c>
      <c r="AI59" s="17">
        <f t="shared" ref="AI59" si="392">ROUND($D59*AH59,0)</f>
        <v>24611315</v>
      </c>
      <c r="AJ59" s="52" t="str">
        <f t="shared" ref="AJ59" si="393">+IF(AH59&lt;=$E59,"OK","NO OK")</f>
        <v>OK</v>
      </c>
      <c r="AK59" s="18">
        <v>49973</v>
      </c>
      <c r="AL59" s="17">
        <f t="shared" ref="AL59" si="394">ROUND($D59*AK59,0)</f>
        <v>24490268</v>
      </c>
      <c r="AM59" s="52" t="str">
        <f t="shared" ref="AM59" si="395">+IF(AK59&lt;=$E59,"OK","NO OK")</f>
        <v>OK</v>
      </c>
      <c r="AN59" s="18">
        <v>50401</v>
      </c>
      <c r="AO59" s="17">
        <f t="shared" ref="AO59" si="396">ROUND($D59*AN59,0)</f>
        <v>24700018</v>
      </c>
      <c r="AP59" s="52" t="str">
        <f t="shared" ref="AP59" si="397">+IF(AN59&lt;=$E59,"OK","NO OK")</f>
        <v>OK</v>
      </c>
      <c r="AQ59" s="18">
        <v>50023</v>
      </c>
      <c r="AR59" s="17">
        <f t="shared" ref="AR59" si="398">ROUND($D59*AQ59,0)</f>
        <v>24514772</v>
      </c>
      <c r="AS59" s="52" t="str">
        <f t="shared" ref="AS59" si="399">+IF(AQ59&lt;=$E59,"OK","NO OK")</f>
        <v>OK</v>
      </c>
      <c r="AT59" s="18">
        <v>50033</v>
      </c>
      <c r="AU59" s="17">
        <f t="shared" ref="AU59" si="400">ROUND($D59*AT59,0)</f>
        <v>24519672</v>
      </c>
      <c r="AV59" s="52" t="str">
        <f t="shared" ref="AV59" si="401">+IF(AT59&lt;=$E59,"OK","NO OK")</f>
        <v>OK</v>
      </c>
      <c r="AW59" s="18">
        <v>50401</v>
      </c>
      <c r="AX59" s="17">
        <f t="shared" ref="AX59" si="402">ROUND($D59*AW59,0)</f>
        <v>24700018</v>
      </c>
      <c r="AY59" s="52" t="str">
        <f t="shared" ref="AY59" si="403">+IF(AW59&lt;=$E59,"OK","NO OK")</f>
        <v>OK</v>
      </c>
      <c r="AZ59" s="18">
        <v>50401</v>
      </c>
      <c r="BA59" s="17">
        <f t="shared" ref="BA59" si="404">ROUND($D59*AZ59,0)</f>
        <v>24700018</v>
      </c>
      <c r="BB59" s="52" t="str">
        <f t="shared" ref="BB59" si="405">+IF(AZ59&lt;=$E59,"OK","NO OK")</f>
        <v>OK</v>
      </c>
      <c r="BC59" s="18">
        <v>50104</v>
      </c>
      <c r="BD59" s="17">
        <f t="shared" ref="BD59" si="406">ROUND($D59*BC59,0)</f>
        <v>24554467</v>
      </c>
      <c r="BE59" s="52" t="str">
        <f t="shared" ref="BE59" si="407">+IF(BC59&lt;=$E59,"OK","NO OK")</f>
        <v>OK</v>
      </c>
      <c r="BF59" s="18">
        <v>50164</v>
      </c>
      <c r="BG59" s="17">
        <f t="shared" ref="BG59" si="408">ROUND($D59*BF59,0)</f>
        <v>24583871</v>
      </c>
      <c r="BH59" s="52" t="str">
        <f t="shared" ref="BH59" si="409">+IF(BF59&lt;=$E59,"OK","NO OK")</f>
        <v>OK</v>
      </c>
      <c r="BI59" s="18">
        <v>49950</v>
      </c>
      <c r="BJ59" s="17">
        <f t="shared" ref="BJ59" si="410">ROUND($D59*BI59,0)</f>
        <v>24478997</v>
      </c>
      <c r="BK59" s="52" t="str">
        <f t="shared" ref="BK59" si="411">+IF(BI59&lt;=$E59,"OK","NO OK")</f>
        <v>OK</v>
      </c>
      <c r="BL59" s="18">
        <v>50099</v>
      </c>
      <c r="BM59" s="17">
        <f t="shared" ref="BM59" si="412">ROUND($D59*BL59,0)</f>
        <v>24552017</v>
      </c>
      <c r="BN59" s="52" t="str">
        <f t="shared" ref="BN59" si="413">+IF(BL59&lt;=$E59,"OK","NO OK")</f>
        <v>OK</v>
      </c>
      <c r="BO59" s="18">
        <v>49932</v>
      </c>
      <c r="BP59" s="17">
        <f t="shared" ref="BP59" si="414">ROUND($D59*BO59,0)</f>
        <v>24470175</v>
      </c>
      <c r="BQ59" s="52" t="str">
        <f t="shared" ref="BQ59" si="415">+IF(BO59&lt;=$E59,"OK","NO OK")</f>
        <v>OK</v>
      </c>
      <c r="BR59" s="18">
        <v>49947</v>
      </c>
      <c r="BS59" s="17">
        <f t="shared" ref="BS59" si="416">ROUND($D59*BR59,0)</f>
        <v>24477526</v>
      </c>
      <c r="BT59" s="52" t="str">
        <f t="shared" ref="BT59" si="417">+IF(BR59&lt;=$E59,"OK","NO OK")</f>
        <v>OK</v>
      </c>
      <c r="BU59" s="18">
        <v>50401</v>
      </c>
      <c r="BV59" s="17">
        <f t="shared" ref="BV59" si="418">ROUND($D59*BU59,0)</f>
        <v>24700018</v>
      </c>
      <c r="BW59" s="52" t="str">
        <f t="shared" ref="BW59" si="419">+IF(BU59&lt;=$E59,"OK","NO OK")</f>
        <v>OK</v>
      </c>
      <c r="BX59" s="18">
        <v>50048</v>
      </c>
      <c r="BY59" s="17">
        <f t="shared" ref="BY59" si="420">ROUND($D59*BX59,0)</f>
        <v>24527023</v>
      </c>
      <c r="BZ59" s="52" t="str">
        <f t="shared" ref="BZ59" si="421">+IF(BX59&lt;=$E59,"OK","NO OK")</f>
        <v>OK</v>
      </c>
      <c r="CA59" s="18">
        <v>50401</v>
      </c>
      <c r="CB59" s="17">
        <f t="shared" ref="CB59" si="422">ROUND($D59*CA59,0)</f>
        <v>24700018</v>
      </c>
      <c r="CC59" s="52" t="str">
        <f t="shared" ref="CC59" si="423">+IF(CA59&lt;=$E59,"OK","NO OK")</f>
        <v>OK</v>
      </c>
      <c r="CD59" s="18">
        <v>50400</v>
      </c>
      <c r="CE59" s="17">
        <f t="shared" ref="CE59" si="424">ROUND($D59*CD59,0)</f>
        <v>24699528</v>
      </c>
      <c r="CF59" s="52" t="str">
        <f t="shared" ref="CF59" si="425">+IF(CD59&lt;=$E59,"OK","NO OK")</f>
        <v>OK</v>
      </c>
      <c r="CG59" s="18">
        <v>50053</v>
      </c>
      <c r="CH59" s="17">
        <f t="shared" ref="CH59" si="426">ROUND($D59*CG59,0)</f>
        <v>24529474</v>
      </c>
      <c r="CI59" s="52" t="str">
        <f t="shared" ref="CI59" si="427">+IF(CG59&lt;=$E59,"OK","NO OK")</f>
        <v>OK</v>
      </c>
      <c r="CJ59" s="18">
        <v>50401</v>
      </c>
      <c r="CK59" s="17">
        <f t="shared" ref="CK59" si="428">ROUND($D59*CJ59,0)</f>
        <v>24700018</v>
      </c>
      <c r="CL59" s="52" t="str">
        <f t="shared" ref="CL59" si="429">+IF(CJ59&lt;=$E59,"OK","NO OK")</f>
        <v>OK</v>
      </c>
      <c r="CM59" s="18">
        <v>50200</v>
      </c>
      <c r="CN59" s="17">
        <f t="shared" ref="CN59" si="430">ROUND($D59*CM59,0)</f>
        <v>24601514</v>
      </c>
      <c r="CO59" s="52" t="str">
        <f t="shared" ref="CO59" si="431">+IF(CM59&lt;=$E59,"OK","NO OK")</f>
        <v>OK</v>
      </c>
      <c r="CP59" s="18">
        <v>50401</v>
      </c>
      <c r="CQ59" s="17">
        <f t="shared" ref="CQ59" si="432">ROUND($D59*CP59,0)</f>
        <v>24700018</v>
      </c>
      <c r="CR59" s="52" t="str">
        <f t="shared" ref="CR59" si="433">+IF(CP59&lt;=$E59,"OK","NO OK")</f>
        <v>OK</v>
      </c>
      <c r="CS59" s="18">
        <v>49968</v>
      </c>
      <c r="CT59" s="17">
        <f t="shared" ref="CT59" si="434">ROUND($D59*CS59,0)</f>
        <v>24487818</v>
      </c>
      <c r="CU59" s="52" t="str">
        <f t="shared" ref="CU59" si="435">+IF(CS59&lt;=$E59,"OK","NO OK")</f>
        <v>OK</v>
      </c>
      <c r="CV59" s="18">
        <v>50346</v>
      </c>
      <c r="CW59" s="17">
        <f t="shared" ref="CW59" si="436">ROUND($D59*CV59,0)</f>
        <v>24673064</v>
      </c>
      <c r="CX59" s="52" t="str">
        <f t="shared" ref="CX59" si="437">+IF(CV59&lt;=$E59,"OK","NO OK")</f>
        <v>OK</v>
      </c>
      <c r="CY59" s="18">
        <v>50401</v>
      </c>
      <c r="CZ59" s="17">
        <f t="shared" ref="CZ59" si="438">ROUND($D59*CY59,0)</f>
        <v>24700018</v>
      </c>
      <c r="DA59" s="52" t="str">
        <f t="shared" ref="DA59" si="439">+IF(CY59&lt;=$E59,"OK","NO OK")</f>
        <v>OK</v>
      </c>
      <c r="DB59" s="18">
        <v>50099</v>
      </c>
      <c r="DC59" s="17">
        <f t="shared" ref="DC59" si="440">ROUND($D59*DB59,0)</f>
        <v>24552017</v>
      </c>
      <c r="DD59" s="52" t="str">
        <f t="shared" ref="DD59" si="441">+IF(DB59&lt;=$E59,"OK","NO OK")</f>
        <v>OK</v>
      </c>
      <c r="DE59" s="18">
        <v>49957</v>
      </c>
      <c r="DF59" s="17">
        <f t="shared" ref="DF59" si="442">ROUND($D59*DE59,0)</f>
        <v>24482427</v>
      </c>
      <c r="DG59" s="52" t="str">
        <f t="shared" ref="DG59" si="443">+IF(DE59&lt;=$E59,"OK","NO OK")</f>
        <v>OK</v>
      </c>
      <c r="DH59" s="18">
        <v>50014</v>
      </c>
      <c r="DI59" s="17">
        <f t="shared" ref="DI59" si="444">ROUND($D59*DH59,0)</f>
        <v>24510361</v>
      </c>
      <c r="DJ59" s="52" t="str">
        <f t="shared" ref="DJ59" si="445">+IF(DH59&lt;=$E59,"OK","NO OK")</f>
        <v>OK</v>
      </c>
      <c r="DK59" s="18">
        <v>50042</v>
      </c>
      <c r="DL59" s="17">
        <f t="shared" ref="DL59" si="446">ROUND($D59*DK59,0)</f>
        <v>24524083</v>
      </c>
      <c r="DM59" s="52" t="str">
        <f t="shared" ref="DM59" si="447">+IF(DK59&lt;=$E59,"OK","NO OK")</f>
        <v>OK</v>
      </c>
    </row>
    <row r="60" spans="1:117" ht="15" x14ac:dyDescent="0.25">
      <c r="A60" s="15"/>
      <c r="B60" s="196" t="s">
        <v>379</v>
      </c>
      <c r="C60" s="15"/>
      <c r="D60" s="232"/>
      <c r="E60" s="18"/>
      <c r="F60" s="23">
        <f>SUM(F59)</f>
        <v>24700018</v>
      </c>
      <c r="G60" s="18"/>
      <c r="H60" s="23">
        <f>SUM(H59)</f>
        <v>24577011</v>
      </c>
      <c r="I60" s="52"/>
      <c r="J60" s="18"/>
      <c r="K60" s="23">
        <f>SUM(K59)</f>
        <v>24700018</v>
      </c>
      <c r="L60" s="52"/>
      <c r="M60" s="18"/>
      <c r="N60" s="23">
        <f>SUM(N59)</f>
        <v>24553977</v>
      </c>
      <c r="O60" s="52"/>
      <c r="P60" s="18"/>
      <c r="Q60" s="23">
        <f>SUM(Q59)</f>
        <v>24490268</v>
      </c>
      <c r="R60" s="52"/>
      <c r="S60" s="18"/>
      <c r="T60" s="23">
        <f>SUM(T59)</f>
        <v>24616216</v>
      </c>
      <c r="U60" s="52"/>
      <c r="V60" s="18"/>
      <c r="W60" s="23">
        <f>SUM(W59)</f>
        <v>24440771</v>
      </c>
      <c r="X60" s="52"/>
      <c r="Y60" s="18"/>
      <c r="Z60" s="23">
        <f>SUM(Z59)</f>
        <v>24700018</v>
      </c>
      <c r="AA60" s="52"/>
      <c r="AB60" s="18"/>
      <c r="AC60" s="23">
        <f>SUM(AC59)</f>
        <v>24502520</v>
      </c>
      <c r="AD60" s="52"/>
      <c r="AE60" s="18"/>
      <c r="AF60" s="23">
        <f>SUM(AF59)</f>
        <v>24566719</v>
      </c>
      <c r="AG60" s="52"/>
      <c r="AH60" s="18"/>
      <c r="AI60" s="23">
        <f>SUM(AI59)</f>
        <v>24611315</v>
      </c>
      <c r="AJ60" s="52"/>
      <c r="AK60" s="18"/>
      <c r="AL60" s="23">
        <f>SUM(AL59)</f>
        <v>24490268</v>
      </c>
      <c r="AM60" s="52"/>
      <c r="AN60" s="18"/>
      <c r="AO60" s="23">
        <f>SUM(AO59)</f>
        <v>24700018</v>
      </c>
      <c r="AP60" s="52"/>
      <c r="AQ60" s="18"/>
      <c r="AR60" s="23">
        <f>SUM(AR59)</f>
        <v>24514772</v>
      </c>
      <c r="AS60" s="52"/>
      <c r="AT60" s="18"/>
      <c r="AU60" s="23">
        <f>SUM(AU59)</f>
        <v>24519672</v>
      </c>
      <c r="AV60" s="52"/>
      <c r="AW60" s="18"/>
      <c r="AX60" s="23">
        <f>SUM(AX59)</f>
        <v>24700018</v>
      </c>
      <c r="AY60" s="52"/>
      <c r="AZ60" s="18"/>
      <c r="BA60" s="23">
        <f>SUM(BA59)</f>
        <v>24700018</v>
      </c>
      <c r="BB60" s="52"/>
      <c r="BC60" s="18"/>
      <c r="BD60" s="23">
        <f>SUM(BD59)</f>
        <v>24554467</v>
      </c>
      <c r="BE60" s="52"/>
      <c r="BF60" s="18"/>
      <c r="BG60" s="23">
        <f>SUM(BG59)</f>
        <v>24583871</v>
      </c>
      <c r="BH60" s="52"/>
      <c r="BI60" s="18"/>
      <c r="BJ60" s="23">
        <f>SUM(BJ59)</f>
        <v>24478997</v>
      </c>
      <c r="BK60" s="52"/>
      <c r="BL60" s="18"/>
      <c r="BM60" s="23">
        <f>SUM(BM59)</f>
        <v>24552017</v>
      </c>
      <c r="BN60" s="52"/>
      <c r="BO60" s="18"/>
      <c r="BP60" s="23">
        <f>SUM(BP59)</f>
        <v>24470175</v>
      </c>
      <c r="BQ60" s="52"/>
      <c r="BR60" s="18"/>
      <c r="BS60" s="23">
        <f>SUM(BS59)</f>
        <v>24477526</v>
      </c>
      <c r="BT60" s="52"/>
      <c r="BU60" s="18"/>
      <c r="BV60" s="23">
        <f>SUM(BV59)</f>
        <v>24700018</v>
      </c>
      <c r="BW60" s="52"/>
      <c r="BX60" s="18"/>
      <c r="BY60" s="23">
        <f>SUM(BY59)</f>
        <v>24527023</v>
      </c>
      <c r="BZ60" s="52"/>
      <c r="CA60" s="18"/>
      <c r="CB60" s="23">
        <f>SUM(CB59)</f>
        <v>24700018</v>
      </c>
      <c r="CC60" s="52"/>
      <c r="CD60" s="18"/>
      <c r="CE60" s="23">
        <f>SUM(CE59)</f>
        <v>24699528</v>
      </c>
      <c r="CF60" s="52"/>
      <c r="CG60" s="18"/>
      <c r="CH60" s="23">
        <f>SUM(CH59)</f>
        <v>24529474</v>
      </c>
      <c r="CI60" s="52"/>
      <c r="CJ60" s="18"/>
      <c r="CK60" s="23">
        <f>SUM(CK59)</f>
        <v>24700018</v>
      </c>
      <c r="CL60" s="52"/>
      <c r="CM60" s="18"/>
      <c r="CN60" s="23">
        <f>SUM(CN59)</f>
        <v>24601514</v>
      </c>
      <c r="CO60" s="52"/>
      <c r="CP60" s="18"/>
      <c r="CQ60" s="23">
        <f>SUM(CQ59)</f>
        <v>24700018</v>
      </c>
      <c r="CR60" s="52"/>
      <c r="CS60" s="18"/>
      <c r="CT60" s="23">
        <f>SUM(CT59)</f>
        <v>24487818</v>
      </c>
      <c r="CU60" s="52"/>
      <c r="CV60" s="18"/>
      <c r="CW60" s="23">
        <f>SUM(CW59)</f>
        <v>24673064</v>
      </c>
      <c r="CX60" s="52"/>
      <c r="CY60" s="18"/>
      <c r="CZ60" s="23">
        <f>SUM(CZ59)</f>
        <v>24700018</v>
      </c>
      <c r="DA60" s="52"/>
      <c r="DB60" s="18"/>
      <c r="DC60" s="23">
        <f>SUM(DC59)</f>
        <v>24552017</v>
      </c>
      <c r="DD60" s="52"/>
      <c r="DE60" s="18"/>
      <c r="DF60" s="23">
        <f>SUM(DF59)</f>
        <v>24482427</v>
      </c>
      <c r="DG60" s="52"/>
      <c r="DH60" s="18"/>
      <c r="DI60" s="23">
        <f>SUM(DI59)</f>
        <v>24510361</v>
      </c>
      <c r="DJ60" s="52"/>
      <c r="DK60" s="18"/>
      <c r="DL60" s="23">
        <f>SUM(DL59)</f>
        <v>24524083</v>
      </c>
      <c r="DM60" s="52"/>
    </row>
    <row r="61" spans="1:117" x14ac:dyDescent="0.25">
      <c r="A61" s="187">
        <v>7</v>
      </c>
      <c r="B61" s="3" t="s">
        <v>380</v>
      </c>
      <c r="C61" s="187"/>
      <c r="D61" s="233"/>
      <c r="E61" s="187"/>
      <c r="F61" s="187"/>
      <c r="G61" s="187"/>
      <c r="H61" s="187"/>
      <c r="I61" s="15"/>
      <c r="J61" s="191"/>
      <c r="K61" s="191"/>
      <c r="L61" s="15"/>
      <c r="M61" s="191"/>
      <c r="N61" s="191"/>
      <c r="O61" s="15"/>
      <c r="P61" s="191"/>
      <c r="Q61" s="191"/>
      <c r="R61" s="15"/>
      <c r="S61" s="191"/>
      <c r="T61" s="191"/>
      <c r="U61" s="15"/>
      <c r="V61" s="191"/>
      <c r="W61" s="191"/>
      <c r="X61" s="15"/>
      <c r="Y61" s="191"/>
      <c r="Z61" s="191"/>
      <c r="AA61" s="15"/>
      <c r="AB61" s="191"/>
      <c r="AC61" s="191"/>
      <c r="AD61" s="15"/>
      <c r="AE61" s="191"/>
      <c r="AF61" s="191"/>
      <c r="AG61" s="15"/>
      <c r="AH61" s="191"/>
      <c r="AI61" s="191"/>
      <c r="AJ61" s="15"/>
      <c r="AK61" s="191"/>
      <c r="AL61" s="191"/>
      <c r="AM61" s="15"/>
      <c r="AN61" s="191"/>
      <c r="AO61" s="191"/>
      <c r="AP61" s="15"/>
      <c r="AQ61" s="191"/>
      <c r="AR61" s="191"/>
      <c r="AS61" s="15"/>
      <c r="AT61" s="191"/>
      <c r="AU61" s="191"/>
      <c r="AV61" s="15"/>
      <c r="AW61" s="191"/>
      <c r="AX61" s="191"/>
      <c r="AY61" s="15"/>
      <c r="AZ61" s="191"/>
      <c r="BA61" s="191"/>
      <c r="BB61" s="15"/>
      <c r="BC61" s="191"/>
      <c r="BD61" s="191"/>
      <c r="BE61" s="15"/>
      <c r="BF61" s="191"/>
      <c r="BG61" s="191"/>
      <c r="BH61" s="15"/>
      <c r="BI61" s="191"/>
      <c r="BJ61" s="191"/>
      <c r="BK61" s="15"/>
      <c r="BL61" s="191"/>
      <c r="BM61" s="191"/>
      <c r="BN61" s="15"/>
      <c r="BO61" s="191"/>
      <c r="BP61" s="191"/>
      <c r="BQ61" s="15"/>
      <c r="BR61" s="191"/>
      <c r="BS61" s="191"/>
      <c r="BT61" s="15"/>
      <c r="BU61" s="191"/>
      <c r="BV61" s="191"/>
      <c r="BW61" s="15"/>
      <c r="BX61" s="191"/>
      <c r="BY61" s="191"/>
      <c r="BZ61" s="15"/>
      <c r="CA61" s="191"/>
      <c r="CB61" s="191"/>
      <c r="CC61" s="15"/>
      <c r="CD61" s="191"/>
      <c r="CE61" s="191"/>
      <c r="CF61" s="15"/>
      <c r="CG61" s="191"/>
      <c r="CH61" s="191"/>
      <c r="CI61" s="15"/>
      <c r="CJ61" s="235"/>
      <c r="CK61" s="235"/>
      <c r="CL61" s="15"/>
      <c r="CM61" s="235"/>
      <c r="CN61" s="235"/>
      <c r="CO61" s="15"/>
      <c r="CP61" s="235"/>
      <c r="CQ61" s="235"/>
      <c r="CR61" s="15"/>
      <c r="CS61" s="235"/>
      <c r="CT61" s="235"/>
      <c r="CU61" s="15"/>
      <c r="CV61" s="235"/>
      <c r="CW61" s="235"/>
      <c r="CX61" s="15"/>
      <c r="CY61" s="235"/>
      <c r="CZ61" s="235"/>
      <c r="DA61" s="15"/>
      <c r="DB61" s="191"/>
      <c r="DC61" s="191"/>
      <c r="DD61" s="15"/>
      <c r="DE61" s="191"/>
      <c r="DF61" s="191"/>
      <c r="DG61" s="15"/>
      <c r="DH61" s="235"/>
      <c r="DI61" s="235"/>
      <c r="DJ61" s="15"/>
      <c r="DK61" s="235"/>
      <c r="DL61" s="235"/>
      <c r="DM61" s="15"/>
    </row>
    <row r="62" spans="1:117" ht="15" x14ac:dyDescent="0.25">
      <c r="A62" s="197">
        <v>7.1</v>
      </c>
      <c r="B62" s="16" t="s">
        <v>381</v>
      </c>
      <c r="C62" s="15" t="s">
        <v>56</v>
      </c>
      <c r="D62" s="232">
        <v>498.83</v>
      </c>
      <c r="E62" s="18">
        <v>26396</v>
      </c>
      <c r="F62" s="17">
        <f t="shared" ref="F62:F68" si="448">ROUND(D62*E62,0)</f>
        <v>13167117</v>
      </c>
      <c r="G62" s="18">
        <v>26262</v>
      </c>
      <c r="H62" s="17">
        <f t="shared" ref="H62:H68" si="449">ROUND($D62*G62,0)</f>
        <v>13100273</v>
      </c>
      <c r="I62" s="52" t="str">
        <f t="shared" ref="I62:I68" si="450">+IF(G62&lt;=$E62,"OK","NO OK")</f>
        <v>OK</v>
      </c>
      <c r="J62" s="18">
        <v>26396</v>
      </c>
      <c r="K62" s="17">
        <f t="shared" ref="K62:K68" si="451">ROUND($D62*J62,0)</f>
        <v>13167117</v>
      </c>
      <c r="L62" s="52" t="str">
        <f t="shared" ref="L62:L68" si="452">+IF(J62&lt;=$E62,"OK","NO OK")</f>
        <v>OK</v>
      </c>
      <c r="M62" s="18">
        <v>26240</v>
      </c>
      <c r="N62" s="17">
        <f t="shared" ref="N62:N68" si="453">ROUND($D62*M62,0)</f>
        <v>13089299</v>
      </c>
      <c r="O62" s="52" t="str">
        <f t="shared" ref="O62:O68" si="454">+IF(M62&lt;=$E62,"OK","NO OK")</f>
        <v>OK</v>
      </c>
      <c r="P62" s="18">
        <v>26172</v>
      </c>
      <c r="Q62" s="17">
        <f t="shared" ref="Q62:Q68" si="455">ROUND($D62*P62,0)</f>
        <v>13055379</v>
      </c>
      <c r="R62" s="52" t="str">
        <f t="shared" ref="R62:R68" si="456">+IF(P62&lt;=$E62,"OK","NO OK")</f>
        <v>OK</v>
      </c>
      <c r="S62" s="18">
        <v>26307</v>
      </c>
      <c r="T62" s="17">
        <f t="shared" ref="T62:T68" si="457">ROUND($D62*S62,0)</f>
        <v>13122721</v>
      </c>
      <c r="U62" s="52" t="str">
        <f t="shared" ref="U62:U68" si="458">+IF(S62&lt;=$E62,"OK","NO OK")</f>
        <v>OK</v>
      </c>
      <c r="V62" s="18">
        <v>26119</v>
      </c>
      <c r="W62" s="17">
        <f t="shared" ref="W62:W68" si="459">ROUND($D62*V62,0)</f>
        <v>13028941</v>
      </c>
      <c r="X62" s="52" t="str">
        <f t="shared" ref="X62:X68" si="460">+IF(V62&lt;=$E62,"OK","NO OK")</f>
        <v>OK</v>
      </c>
      <c r="Y62" s="18">
        <v>26000</v>
      </c>
      <c r="Z62" s="17">
        <f t="shared" ref="Z62:Z68" si="461">ROUND($D62*Y62,0)</f>
        <v>12969580</v>
      </c>
      <c r="AA62" s="52" t="str">
        <f t="shared" ref="AA62:AA68" si="462">+IF(Y62&lt;=$E62,"OK","NO OK")</f>
        <v>OK</v>
      </c>
      <c r="AB62" s="18">
        <v>26185</v>
      </c>
      <c r="AC62" s="17">
        <f t="shared" ref="AC62:AC68" si="463">ROUND($D62*AB62,0)</f>
        <v>13061864</v>
      </c>
      <c r="AD62" s="52" t="str">
        <f t="shared" ref="AD62:AD68" si="464">+IF(AB62&lt;=$E62,"OK","NO OK")</f>
        <v>OK</v>
      </c>
      <c r="AE62" s="18">
        <v>26253</v>
      </c>
      <c r="AF62" s="17">
        <f t="shared" ref="AF62:AF68" si="465">ROUND($D62*AE62,0)</f>
        <v>13095784</v>
      </c>
      <c r="AG62" s="52" t="str">
        <f t="shared" ref="AG62:AG68" si="466">+IF(AE62&lt;=$E62,"OK","NO OK")</f>
        <v>OK</v>
      </c>
      <c r="AH62" s="18">
        <v>26300</v>
      </c>
      <c r="AI62" s="17">
        <f t="shared" ref="AI62:AI68" si="467">ROUND($D62*AH62,0)</f>
        <v>13119229</v>
      </c>
      <c r="AJ62" s="52" t="str">
        <f t="shared" ref="AJ62:AJ68" si="468">+IF(AH62&lt;=$E62,"OK","NO OK")</f>
        <v>OK</v>
      </c>
      <c r="AK62" s="18">
        <v>26172</v>
      </c>
      <c r="AL62" s="17">
        <f t="shared" ref="AL62:AL68" si="469">ROUND($D62*AK62,0)</f>
        <v>13055379</v>
      </c>
      <c r="AM62" s="52" t="str">
        <f t="shared" ref="AM62:AM68" si="470">+IF(AK62&lt;=$E62,"OK","NO OK")</f>
        <v>OK</v>
      </c>
      <c r="AN62" s="18">
        <v>26396</v>
      </c>
      <c r="AO62" s="17">
        <f t="shared" ref="AO62:AO68" si="471">ROUND($D62*AN62,0)</f>
        <v>13167117</v>
      </c>
      <c r="AP62" s="52" t="str">
        <f t="shared" ref="AP62:AP68" si="472">+IF(AN62&lt;=$E62,"OK","NO OK")</f>
        <v>OK</v>
      </c>
      <c r="AQ62" s="18">
        <v>26198</v>
      </c>
      <c r="AR62" s="17">
        <f t="shared" ref="AR62:AR68" si="473">ROUND($D62*AQ62,0)</f>
        <v>13068348</v>
      </c>
      <c r="AS62" s="52" t="str">
        <f t="shared" ref="AS62:AS68" si="474">+IF(AQ62&lt;=$E62,"OK","NO OK")</f>
        <v>OK</v>
      </c>
      <c r="AT62" s="18">
        <v>26203</v>
      </c>
      <c r="AU62" s="17">
        <f t="shared" ref="AU62:AU68" si="475">ROUND($D62*AT62,0)</f>
        <v>13070842</v>
      </c>
      <c r="AV62" s="52" t="str">
        <f t="shared" ref="AV62:AV68" si="476">+IF(AT62&lt;=$E62,"OK","NO OK")</f>
        <v>OK</v>
      </c>
      <c r="AW62" s="18">
        <v>25500</v>
      </c>
      <c r="AX62" s="17">
        <f t="shared" ref="AX62:AX68" si="477">ROUND($D62*AW62,0)</f>
        <v>12720165</v>
      </c>
      <c r="AY62" s="52" t="str">
        <f t="shared" ref="AY62:AY68" si="478">+IF(AW62&lt;=$E62,"OK","NO OK")</f>
        <v>OK</v>
      </c>
      <c r="AZ62" s="18">
        <v>26396</v>
      </c>
      <c r="BA62" s="17">
        <f t="shared" ref="BA62:BA68" si="479">ROUND($D62*AZ62,0)</f>
        <v>13167117</v>
      </c>
      <c r="BB62" s="52" t="str">
        <f t="shared" ref="BB62:BB68" si="480">+IF(AZ62&lt;=$E62,"OK","NO OK")</f>
        <v>OK</v>
      </c>
      <c r="BC62" s="18">
        <v>26240</v>
      </c>
      <c r="BD62" s="17">
        <f t="shared" ref="BD62:BD68" si="481">ROUND($D62*BC62,0)</f>
        <v>13089299</v>
      </c>
      <c r="BE62" s="52" t="str">
        <f t="shared" ref="BE62:BE68" si="482">+IF(BC62&lt;=$E62,"OK","NO OK")</f>
        <v>OK</v>
      </c>
      <c r="BF62" s="18">
        <v>26272</v>
      </c>
      <c r="BG62" s="17">
        <f t="shared" ref="BG62:BG68" si="483">ROUND($D62*BF62,0)</f>
        <v>13105262</v>
      </c>
      <c r="BH62" s="52" t="str">
        <f t="shared" ref="BH62:BH68" si="484">+IF(BF62&lt;=$E62,"OK","NO OK")</f>
        <v>OK</v>
      </c>
      <c r="BI62" s="18">
        <v>26160</v>
      </c>
      <c r="BJ62" s="17">
        <f t="shared" ref="BJ62:BJ68" si="485">ROUND($D62*BI62,0)</f>
        <v>13049393</v>
      </c>
      <c r="BK62" s="52" t="str">
        <f t="shared" ref="BK62:BK68" si="486">+IF(BI62&lt;=$E62,"OK","NO OK")</f>
        <v>OK</v>
      </c>
      <c r="BL62" s="18">
        <v>26238</v>
      </c>
      <c r="BM62" s="17">
        <f t="shared" ref="BM62:BM68" si="487">ROUND($D62*BL62,0)</f>
        <v>13088302</v>
      </c>
      <c r="BN62" s="52" t="str">
        <f t="shared" ref="BN62:BN68" si="488">+IF(BL62&lt;=$E62,"OK","NO OK")</f>
        <v>OK</v>
      </c>
      <c r="BO62" s="18">
        <v>26150</v>
      </c>
      <c r="BP62" s="17">
        <f t="shared" ref="BP62:BP68" si="489">ROUND($D62*BO62,0)</f>
        <v>13044405</v>
      </c>
      <c r="BQ62" s="52" t="str">
        <f t="shared" ref="BQ62:BQ68" si="490">+IF(BO62&lt;=$E62,"OK","NO OK")</f>
        <v>OK</v>
      </c>
      <c r="BR62" s="18">
        <v>26158</v>
      </c>
      <c r="BS62" s="17">
        <f t="shared" ref="BS62:BS68" si="491">ROUND($D62*BR62,0)</f>
        <v>13048395</v>
      </c>
      <c r="BT62" s="52" t="str">
        <f t="shared" ref="BT62:BT68" si="492">+IF(BR62&lt;=$E62,"OK","NO OK")</f>
        <v>OK</v>
      </c>
      <c r="BU62" s="18">
        <v>26396</v>
      </c>
      <c r="BV62" s="17">
        <f t="shared" ref="BV62:BV68" si="493">ROUND($D62*BU62,0)</f>
        <v>13167117</v>
      </c>
      <c r="BW62" s="52" t="str">
        <f t="shared" ref="BW62:BW68" si="494">+IF(BU62&lt;=$E62,"OK","NO OK")</f>
        <v>OK</v>
      </c>
      <c r="BX62" s="18">
        <v>26211</v>
      </c>
      <c r="BY62" s="17">
        <f t="shared" ref="BY62:BY68" si="495">ROUND($D62*BX62,0)</f>
        <v>13074833</v>
      </c>
      <c r="BZ62" s="52" t="str">
        <f t="shared" ref="BZ62:BZ68" si="496">+IF(BX62&lt;=$E62,"OK","NO OK")</f>
        <v>OK</v>
      </c>
      <c r="CA62" s="18">
        <v>26396</v>
      </c>
      <c r="CB62" s="17">
        <f t="shared" ref="CB62:CB68" si="497">ROUND($D62*CA62,0)</f>
        <v>13167117</v>
      </c>
      <c r="CC62" s="52" t="str">
        <f t="shared" ref="CC62:CC68" si="498">+IF(CA62&lt;=$E62,"OK","NO OK")</f>
        <v>OK</v>
      </c>
      <c r="CD62" s="18">
        <v>26300</v>
      </c>
      <c r="CE62" s="17">
        <f t="shared" ref="CE62:CE68" si="499">ROUND($D62*CD62,0)</f>
        <v>13119229</v>
      </c>
      <c r="CF62" s="52" t="str">
        <f t="shared" ref="CF62:CF68" si="500">+IF(CD62&lt;=$E62,"OK","NO OK")</f>
        <v>OK</v>
      </c>
      <c r="CG62" s="18">
        <v>26214</v>
      </c>
      <c r="CH62" s="17">
        <f t="shared" ref="CH62:CH68" si="501">ROUND($D62*CG62,0)</f>
        <v>13076330</v>
      </c>
      <c r="CI62" s="52" t="str">
        <f t="shared" ref="CI62:CI68" si="502">+IF(CG62&lt;=$E62,"OK","NO OK")</f>
        <v>OK</v>
      </c>
      <c r="CJ62" s="18">
        <v>26396</v>
      </c>
      <c r="CK62" s="17">
        <f t="shared" ref="CK62:CK68" si="503">ROUND($D62*CJ62,0)</f>
        <v>13167117</v>
      </c>
      <c r="CL62" s="52" t="str">
        <f t="shared" ref="CL62:CL68" si="504">+IF(CJ62&lt;=$E62,"OK","NO OK")</f>
        <v>OK</v>
      </c>
      <c r="CM62" s="18">
        <v>26300</v>
      </c>
      <c r="CN62" s="17">
        <f t="shared" ref="CN62:CN68" si="505">ROUND($D62*CM62,0)</f>
        <v>13119229</v>
      </c>
      <c r="CO62" s="52" t="str">
        <f t="shared" ref="CO62:CO68" si="506">+IF(CM62&lt;=$E62,"OK","NO OK")</f>
        <v>OK</v>
      </c>
      <c r="CP62" s="18">
        <v>26396</v>
      </c>
      <c r="CQ62" s="17">
        <f t="shared" ref="CQ62:CQ68" si="507">ROUND($D62*CP62,0)</f>
        <v>13167117</v>
      </c>
      <c r="CR62" s="52" t="str">
        <f t="shared" ref="CR62:CR68" si="508">+IF(CP62&lt;=$E62,"OK","NO OK")</f>
        <v>OK</v>
      </c>
      <c r="CS62" s="18">
        <v>26169</v>
      </c>
      <c r="CT62" s="17">
        <f t="shared" ref="CT62:CT68" si="509">ROUND($D62*CS62,0)</f>
        <v>13053882</v>
      </c>
      <c r="CU62" s="52" t="str">
        <f t="shared" ref="CU62:CU68" si="510">+IF(CS62&lt;=$E62,"OK","NO OK")</f>
        <v>OK</v>
      </c>
      <c r="CV62" s="18">
        <v>26367</v>
      </c>
      <c r="CW62" s="17">
        <f t="shared" ref="CW62:CW68" si="511">ROUND($D62*CV62,0)</f>
        <v>13152651</v>
      </c>
      <c r="CX62" s="52" t="str">
        <f t="shared" ref="CX62:CX68" si="512">+IF(CV62&lt;=$E62,"OK","NO OK")</f>
        <v>OK</v>
      </c>
      <c r="CY62" s="18">
        <v>26396</v>
      </c>
      <c r="CZ62" s="17">
        <f t="shared" ref="CZ62:CZ68" si="513">ROUND($D62*CY62,0)</f>
        <v>13167117</v>
      </c>
      <c r="DA62" s="52" t="str">
        <f t="shared" ref="DA62:DA68" si="514">+IF(CY62&lt;=$E62,"OK","NO OK")</f>
        <v>OK</v>
      </c>
      <c r="DB62" s="18">
        <v>26238</v>
      </c>
      <c r="DC62" s="17">
        <f t="shared" ref="DC62:DC68" si="515">ROUND($D62*DB62,0)</f>
        <v>13088302</v>
      </c>
      <c r="DD62" s="52" t="str">
        <f t="shared" ref="DD62:DD68" si="516">+IF(DB62&lt;=$E62,"OK","NO OK")</f>
        <v>OK</v>
      </c>
      <c r="DE62" s="18">
        <v>26164</v>
      </c>
      <c r="DF62" s="17">
        <f t="shared" ref="DF62:DF68" si="517">ROUND($D62*DE62,0)</f>
        <v>13051388</v>
      </c>
      <c r="DG62" s="52" t="str">
        <f t="shared" ref="DG62:DG68" si="518">+IF(DE62&lt;=$E62,"OK","NO OK")</f>
        <v>OK</v>
      </c>
      <c r="DH62" s="18">
        <v>26193</v>
      </c>
      <c r="DI62" s="17">
        <f t="shared" ref="DI62:DI68" si="519">ROUND($D62*DH62,0)</f>
        <v>13065854</v>
      </c>
      <c r="DJ62" s="52" t="str">
        <f t="shared" ref="DJ62:DJ68" si="520">+IF(DH62&lt;=$E62,"OK","NO OK")</f>
        <v>OK</v>
      </c>
      <c r="DK62" s="18">
        <v>26208</v>
      </c>
      <c r="DL62" s="17">
        <f t="shared" ref="DL62:DL68" si="521">ROUND($D62*DK62,0)</f>
        <v>13073337</v>
      </c>
      <c r="DM62" s="52" t="str">
        <f t="shared" ref="DM62:DM68" si="522">+IF(DK62&lt;=$E62,"OK","NO OK")</f>
        <v>OK</v>
      </c>
    </row>
    <row r="63" spans="1:117" ht="15" x14ac:dyDescent="0.25">
      <c r="A63" s="197">
        <v>7.2</v>
      </c>
      <c r="B63" s="16" t="s">
        <v>382</v>
      </c>
      <c r="C63" s="15" t="s">
        <v>331</v>
      </c>
      <c r="D63" s="232">
        <v>58.44</v>
      </c>
      <c r="E63" s="18">
        <v>5663</v>
      </c>
      <c r="F63" s="17">
        <f t="shared" si="448"/>
        <v>330946</v>
      </c>
      <c r="G63" s="18">
        <v>5635</v>
      </c>
      <c r="H63" s="17">
        <f t="shared" si="449"/>
        <v>329309</v>
      </c>
      <c r="I63" s="52" t="str">
        <f t="shared" si="450"/>
        <v>OK</v>
      </c>
      <c r="J63" s="18">
        <v>5663</v>
      </c>
      <c r="K63" s="17">
        <f t="shared" si="451"/>
        <v>330946</v>
      </c>
      <c r="L63" s="52" t="str">
        <f t="shared" si="452"/>
        <v>OK</v>
      </c>
      <c r="M63" s="18">
        <v>5629</v>
      </c>
      <c r="N63" s="17">
        <f t="shared" si="453"/>
        <v>328959</v>
      </c>
      <c r="O63" s="52" t="str">
        <f t="shared" si="454"/>
        <v>OK</v>
      </c>
      <c r="P63" s="18">
        <v>5615</v>
      </c>
      <c r="Q63" s="17">
        <f t="shared" si="455"/>
        <v>328141</v>
      </c>
      <c r="R63" s="52" t="str">
        <f t="shared" si="456"/>
        <v>OK</v>
      </c>
      <c r="S63" s="18">
        <v>5644</v>
      </c>
      <c r="T63" s="17">
        <f t="shared" si="457"/>
        <v>329835</v>
      </c>
      <c r="U63" s="52" t="str">
        <f t="shared" si="458"/>
        <v>OK</v>
      </c>
      <c r="V63" s="18">
        <v>5604</v>
      </c>
      <c r="W63" s="17">
        <f t="shared" si="459"/>
        <v>327498</v>
      </c>
      <c r="X63" s="52" t="str">
        <f t="shared" si="460"/>
        <v>OK</v>
      </c>
      <c r="Y63" s="18">
        <v>5663</v>
      </c>
      <c r="Z63" s="17">
        <f t="shared" si="461"/>
        <v>330946</v>
      </c>
      <c r="AA63" s="52" t="str">
        <f t="shared" si="462"/>
        <v>OK</v>
      </c>
      <c r="AB63" s="18">
        <v>5618</v>
      </c>
      <c r="AC63" s="17">
        <f t="shared" si="463"/>
        <v>328316</v>
      </c>
      <c r="AD63" s="52" t="str">
        <f t="shared" si="464"/>
        <v>OK</v>
      </c>
      <c r="AE63" s="18">
        <v>5632</v>
      </c>
      <c r="AF63" s="17">
        <f t="shared" si="465"/>
        <v>329134</v>
      </c>
      <c r="AG63" s="52" t="str">
        <f t="shared" si="466"/>
        <v>OK</v>
      </c>
      <c r="AH63" s="18">
        <v>5640</v>
      </c>
      <c r="AI63" s="17">
        <f t="shared" si="467"/>
        <v>329602</v>
      </c>
      <c r="AJ63" s="52" t="str">
        <f t="shared" si="468"/>
        <v>OK</v>
      </c>
      <c r="AK63" s="18">
        <v>5615</v>
      </c>
      <c r="AL63" s="17">
        <f t="shared" si="469"/>
        <v>328141</v>
      </c>
      <c r="AM63" s="52" t="str">
        <f t="shared" si="470"/>
        <v>OK</v>
      </c>
      <c r="AN63" s="18">
        <v>5663</v>
      </c>
      <c r="AO63" s="17">
        <f t="shared" si="471"/>
        <v>330946</v>
      </c>
      <c r="AP63" s="52" t="str">
        <f t="shared" si="472"/>
        <v>OK</v>
      </c>
      <c r="AQ63" s="18">
        <v>5621</v>
      </c>
      <c r="AR63" s="17">
        <f t="shared" si="473"/>
        <v>328491</v>
      </c>
      <c r="AS63" s="52" t="str">
        <f t="shared" si="474"/>
        <v>OK</v>
      </c>
      <c r="AT63" s="18">
        <v>5622</v>
      </c>
      <c r="AU63" s="17">
        <f t="shared" si="475"/>
        <v>328550</v>
      </c>
      <c r="AV63" s="52" t="str">
        <f t="shared" si="476"/>
        <v>OK</v>
      </c>
      <c r="AW63" s="18">
        <v>5500</v>
      </c>
      <c r="AX63" s="17">
        <f t="shared" si="477"/>
        <v>321420</v>
      </c>
      <c r="AY63" s="52" t="str">
        <f t="shared" si="478"/>
        <v>OK</v>
      </c>
      <c r="AZ63" s="18">
        <v>5663</v>
      </c>
      <c r="BA63" s="17">
        <f t="shared" si="479"/>
        <v>330946</v>
      </c>
      <c r="BB63" s="52" t="str">
        <f t="shared" si="480"/>
        <v>OK</v>
      </c>
      <c r="BC63" s="18">
        <v>5630</v>
      </c>
      <c r="BD63" s="17">
        <f t="shared" si="481"/>
        <v>329017</v>
      </c>
      <c r="BE63" s="52" t="str">
        <f t="shared" si="482"/>
        <v>OK</v>
      </c>
      <c r="BF63" s="18">
        <v>5636</v>
      </c>
      <c r="BG63" s="17">
        <f t="shared" si="483"/>
        <v>329368</v>
      </c>
      <c r="BH63" s="52" t="str">
        <f t="shared" si="484"/>
        <v>OK</v>
      </c>
      <c r="BI63" s="18">
        <v>5612</v>
      </c>
      <c r="BJ63" s="17">
        <f t="shared" si="485"/>
        <v>327965</v>
      </c>
      <c r="BK63" s="52" t="str">
        <f t="shared" si="486"/>
        <v>OK</v>
      </c>
      <c r="BL63" s="18">
        <v>5629</v>
      </c>
      <c r="BM63" s="17">
        <f t="shared" si="487"/>
        <v>328959</v>
      </c>
      <c r="BN63" s="52" t="str">
        <f t="shared" si="488"/>
        <v>OK</v>
      </c>
      <c r="BO63" s="18">
        <v>5610</v>
      </c>
      <c r="BP63" s="17">
        <f t="shared" si="489"/>
        <v>327848</v>
      </c>
      <c r="BQ63" s="52" t="str">
        <f t="shared" si="490"/>
        <v>OK</v>
      </c>
      <c r="BR63" s="18">
        <v>5612</v>
      </c>
      <c r="BS63" s="17">
        <f t="shared" si="491"/>
        <v>327965</v>
      </c>
      <c r="BT63" s="52" t="str">
        <f t="shared" si="492"/>
        <v>OK</v>
      </c>
      <c r="BU63" s="18">
        <v>5663</v>
      </c>
      <c r="BV63" s="17">
        <f t="shared" si="493"/>
        <v>330946</v>
      </c>
      <c r="BW63" s="52" t="str">
        <f t="shared" si="494"/>
        <v>OK</v>
      </c>
      <c r="BX63" s="18">
        <v>5623</v>
      </c>
      <c r="BY63" s="17">
        <f t="shared" si="495"/>
        <v>328608</v>
      </c>
      <c r="BZ63" s="52" t="str">
        <f t="shared" si="496"/>
        <v>OK</v>
      </c>
      <c r="CA63" s="18">
        <v>5663</v>
      </c>
      <c r="CB63" s="17">
        <f t="shared" si="497"/>
        <v>330946</v>
      </c>
      <c r="CC63" s="52" t="str">
        <f t="shared" si="498"/>
        <v>OK</v>
      </c>
      <c r="CD63" s="18">
        <v>5650</v>
      </c>
      <c r="CE63" s="17">
        <f t="shared" si="499"/>
        <v>330186</v>
      </c>
      <c r="CF63" s="52" t="str">
        <f t="shared" si="500"/>
        <v>OK</v>
      </c>
      <c r="CG63" s="18">
        <v>5624</v>
      </c>
      <c r="CH63" s="17">
        <f t="shared" si="501"/>
        <v>328667</v>
      </c>
      <c r="CI63" s="52" t="str">
        <f t="shared" si="502"/>
        <v>OK</v>
      </c>
      <c r="CJ63" s="18">
        <v>5663</v>
      </c>
      <c r="CK63" s="17">
        <f t="shared" si="503"/>
        <v>330946</v>
      </c>
      <c r="CL63" s="52" t="str">
        <f t="shared" si="504"/>
        <v>OK</v>
      </c>
      <c r="CM63" s="18">
        <v>5600</v>
      </c>
      <c r="CN63" s="17">
        <f t="shared" si="505"/>
        <v>327264</v>
      </c>
      <c r="CO63" s="52" t="str">
        <f t="shared" si="506"/>
        <v>OK</v>
      </c>
      <c r="CP63" s="18">
        <v>5663</v>
      </c>
      <c r="CQ63" s="17">
        <f t="shared" si="507"/>
        <v>330946</v>
      </c>
      <c r="CR63" s="52" t="str">
        <f t="shared" si="508"/>
        <v>OK</v>
      </c>
      <c r="CS63" s="18">
        <v>5614</v>
      </c>
      <c r="CT63" s="17">
        <f t="shared" si="509"/>
        <v>328082</v>
      </c>
      <c r="CU63" s="52" t="str">
        <f t="shared" si="510"/>
        <v>OK</v>
      </c>
      <c r="CV63" s="18">
        <v>5657</v>
      </c>
      <c r="CW63" s="17">
        <f t="shared" si="511"/>
        <v>330595</v>
      </c>
      <c r="CX63" s="52" t="str">
        <f t="shared" si="512"/>
        <v>OK</v>
      </c>
      <c r="CY63" s="18">
        <v>5663</v>
      </c>
      <c r="CZ63" s="17">
        <f t="shared" si="513"/>
        <v>330946</v>
      </c>
      <c r="DA63" s="52" t="str">
        <f t="shared" si="514"/>
        <v>OK</v>
      </c>
      <c r="DB63" s="18">
        <v>5629</v>
      </c>
      <c r="DC63" s="17">
        <f t="shared" si="515"/>
        <v>328959</v>
      </c>
      <c r="DD63" s="52" t="str">
        <f t="shared" si="516"/>
        <v>OK</v>
      </c>
      <c r="DE63" s="18">
        <v>5613</v>
      </c>
      <c r="DF63" s="17">
        <f t="shared" si="517"/>
        <v>328024</v>
      </c>
      <c r="DG63" s="52" t="str">
        <f t="shared" si="518"/>
        <v>OK</v>
      </c>
      <c r="DH63" s="18">
        <v>5620</v>
      </c>
      <c r="DI63" s="17">
        <f t="shared" si="519"/>
        <v>328433</v>
      </c>
      <c r="DJ63" s="52" t="str">
        <f t="shared" si="520"/>
        <v>OK</v>
      </c>
      <c r="DK63" s="18">
        <v>5623</v>
      </c>
      <c r="DL63" s="17">
        <f t="shared" si="521"/>
        <v>328608</v>
      </c>
      <c r="DM63" s="52" t="str">
        <f t="shared" si="522"/>
        <v>OK</v>
      </c>
    </row>
    <row r="64" spans="1:117" ht="15" x14ac:dyDescent="0.25">
      <c r="A64" s="197">
        <v>7.3</v>
      </c>
      <c r="B64" s="16" t="s">
        <v>383</v>
      </c>
      <c r="C64" s="15" t="s">
        <v>56</v>
      </c>
      <c r="D64" s="232">
        <v>114</v>
      </c>
      <c r="E64" s="18">
        <v>24529</v>
      </c>
      <c r="F64" s="17">
        <f t="shared" si="448"/>
        <v>2796306</v>
      </c>
      <c r="G64" s="18">
        <v>24410</v>
      </c>
      <c r="H64" s="17">
        <f t="shared" si="449"/>
        <v>2782740</v>
      </c>
      <c r="I64" s="52" t="str">
        <f t="shared" si="450"/>
        <v>OK</v>
      </c>
      <c r="J64" s="18">
        <v>24529</v>
      </c>
      <c r="K64" s="17">
        <f t="shared" si="451"/>
        <v>2796306</v>
      </c>
      <c r="L64" s="52" t="str">
        <f t="shared" si="452"/>
        <v>OK</v>
      </c>
      <c r="M64" s="18">
        <v>24384</v>
      </c>
      <c r="N64" s="17">
        <f t="shared" si="453"/>
        <v>2779776</v>
      </c>
      <c r="O64" s="52" t="str">
        <f t="shared" si="454"/>
        <v>OK</v>
      </c>
      <c r="P64" s="18">
        <v>24321</v>
      </c>
      <c r="Q64" s="17">
        <f t="shared" si="455"/>
        <v>2772594</v>
      </c>
      <c r="R64" s="52" t="str">
        <f t="shared" si="456"/>
        <v>OK</v>
      </c>
      <c r="S64" s="18">
        <v>24446</v>
      </c>
      <c r="T64" s="17">
        <f t="shared" si="457"/>
        <v>2786844</v>
      </c>
      <c r="U64" s="52" t="str">
        <f t="shared" si="458"/>
        <v>OK</v>
      </c>
      <c r="V64" s="18">
        <v>24271</v>
      </c>
      <c r="W64" s="17">
        <f t="shared" si="459"/>
        <v>2766894</v>
      </c>
      <c r="X64" s="52" t="str">
        <f t="shared" si="460"/>
        <v>OK</v>
      </c>
      <c r="Y64" s="18">
        <v>24529</v>
      </c>
      <c r="Z64" s="17">
        <f t="shared" si="461"/>
        <v>2796306</v>
      </c>
      <c r="AA64" s="52" t="str">
        <f t="shared" si="462"/>
        <v>OK</v>
      </c>
      <c r="AB64" s="18">
        <v>24333</v>
      </c>
      <c r="AC64" s="17">
        <f t="shared" si="463"/>
        <v>2773962</v>
      </c>
      <c r="AD64" s="52" t="str">
        <f t="shared" si="464"/>
        <v>OK</v>
      </c>
      <c r="AE64" s="18">
        <v>24397</v>
      </c>
      <c r="AF64" s="17">
        <f t="shared" si="465"/>
        <v>2781258</v>
      </c>
      <c r="AG64" s="52" t="str">
        <f t="shared" si="466"/>
        <v>OK</v>
      </c>
      <c r="AH64" s="18">
        <v>24440</v>
      </c>
      <c r="AI64" s="17">
        <f t="shared" si="467"/>
        <v>2786160</v>
      </c>
      <c r="AJ64" s="52" t="str">
        <f t="shared" si="468"/>
        <v>OK</v>
      </c>
      <c r="AK64" s="18">
        <v>24321</v>
      </c>
      <c r="AL64" s="17">
        <f t="shared" si="469"/>
        <v>2772594</v>
      </c>
      <c r="AM64" s="52" t="str">
        <f t="shared" si="470"/>
        <v>OK</v>
      </c>
      <c r="AN64" s="18">
        <v>24529</v>
      </c>
      <c r="AO64" s="17">
        <f t="shared" si="471"/>
        <v>2796306</v>
      </c>
      <c r="AP64" s="52" t="str">
        <f t="shared" si="472"/>
        <v>OK</v>
      </c>
      <c r="AQ64" s="18">
        <v>24345</v>
      </c>
      <c r="AR64" s="17">
        <f t="shared" si="473"/>
        <v>2775330</v>
      </c>
      <c r="AS64" s="52" t="str">
        <f t="shared" si="474"/>
        <v>OK</v>
      </c>
      <c r="AT64" s="18">
        <v>24350</v>
      </c>
      <c r="AU64" s="17">
        <f t="shared" si="475"/>
        <v>2775900</v>
      </c>
      <c r="AV64" s="52" t="str">
        <f t="shared" si="476"/>
        <v>OK</v>
      </c>
      <c r="AW64" s="18">
        <v>24529</v>
      </c>
      <c r="AX64" s="17">
        <f t="shared" si="477"/>
        <v>2796306</v>
      </c>
      <c r="AY64" s="52" t="str">
        <f t="shared" si="478"/>
        <v>OK</v>
      </c>
      <c r="AZ64" s="18">
        <v>24529</v>
      </c>
      <c r="BA64" s="17">
        <f t="shared" si="479"/>
        <v>2796306</v>
      </c>
      <c r="BB64" s="52" t="str">
        <f t="shared" si="480"/>
        <v>OK</v>
      </c>
      <c r="BC64" s="18">
        <v>24384</v>
      </c>
      <c r="BD64" s="17">
        <f t="shared" si="481"/>
        <v>2779776</v>
      </c>
      <c r="BE64" s="52" t="str">
        <f t="shared" si="482"/>
        <v>OK</v>
      </c>
      <c r="BF64" s="18">
        <v>24414</v>
      </c>
      <c r="BG64" s="17">
        <f t="shared" si="483"/>
        <v>2783196</v>
      </c>
      <c r="BH64" s="52" t="str">
        <f t="shared" si="484"/>
        <v>OK</v>
      </c>
      <c r="BI64" s="18">
        <v>24309</v>
      </c>
      <c r="BJ64" s="17">
        <f t="shared" si="485"/>
        <v>2771226</v>
      </c>
      <c r="BK64" s="52" t="str">
        <f t="shared" si="486"/>
        <v>OK</v>
      </c>
      <c r="BL64" s="18">
        <v>24382</v>
      </c>
      <c r="BM64" s="17">
        <f t="shared" si="487"/>
        <v>2779548</v>
      </c>
      <c r="BN64" s="52" t="str">
        <f t="shared" si="488"/>
        <v>OK</v>
      </c>
      <c r="BO64" s="18">
        <v>24301</v>
      </c>
      <c r="BP64" s="17">
        <f t="shared" si="489"/>
        <v>2770314</v>
      </c>
      <c r="BQ64" s="52" t="str">
        <f t="shared" si="490"/>
        <v>OK</v>
      </c>
      <c r="BR64" s="18">
        <v>24308</v>
      </c>
      <c r="BS64" s="17">
        <f t="shared" si="491"/>
        <v>2771112</v>
      </c>
      <c r="BT64" s="52" t="str">
        <f t="shared" si="492"/>
        <v>OK</v>
      </c>
      <c r="BU64" s="18">
        <v>24529</v>
      </c>
      <c r="BV64" s="17">
        <f t="shared" si="493"/>
        <v>2796306</v>
      </c>
      <c r="BW64" s="52" t="str">
        <f t="shared" si="494"/>
        <v>OK</v>
      </c>
      <c r="BX64" s="18">
        <v>24357</v>
      </c>
      <c r="BY64" s="17">
        <f t="shared" si="495"/>
        <v>2776698</v>
      </c>
      <c r="BZ64" s="52" t="str">
        <f t="shared" si="496"/>
        <v>OK</v>
      </c>
      <c r="CA64" s="18">
        <v>24529</v>
      </c>
      <c r="CB64" s="17">
        <f t="shared" si="497"/>
        <v>2796306</v>
      </c>
      <c r="CC64" s="52" t="str">
        <f t="shared" si="498"/>
        <v>OK</v>
      </c>
      <c r="CD64" s="18">
        <v>24529</v>
      </c>
      <c r="CE64" s="17">
        <f t="shared" si="499"/>
        <v>2796306</v>
      </c>
      <c r="CF64" s="52" t="str">
        <f t="shared" si="500"/>
        <v>OK</v>
      </c>
      <c r="CG64" s="18">
        <v>24360</v>
      </c>
      <c r="CH64" s="17">
        <f t="shared" si="501"/>
        <v>2777040</v>
      </c>
      <c r="CI64" s="52" t="str">
        <f t="shared" si="502"/>
        <v>OK</v>
      </c>
      <c r="CJ64" s="18">
        <v>24529</v>
      </c>
      <c r="CK64" s="17">
        <f t="shared" si="503"/>
        <v>2796306</v>
      </c>
      <c r="CL64" s="52" t="str">
        <f t="shared" si="504"/>
        <v>OK</v>
      </c>
      <c r="CM64" s="18">
        <v>24446</v>
      </c>
      <c r="CN64" s="17">
        <f t="shared" si="505"/>
        <v>2786844</v>
      </c>
      <c r="CO64" s="52" t="str">
        <f t="shared" si="506"/>
        <v>OK</v>
      </c>
      <c r="CP64" s="18">
        <v>24529</v>
      </c>
      <c r="CQ64" s="17">
        <f t="shared" si="507"/>
        <v>2796306</v>
      </c>
      <c r="CR64" s="52" t="str">
        <f t="shared" si="508"/>
        <v>OK</v>
      </c>
      <c r="CS64" s="18">
        <v>24318</v>
      </c>
      <c r="CT64" s="17">
        <f t="shared" si="509"/>
        <v>2772252</v>
      </c>
      <c r="CU64" s="52" t="str">
        <f t="shared" si="510"/>
        <v>OK</v>
      </c>
      <c r="CV64" s="18">
        <v>24502</v>
      </c>
      <c r="CW64" s="17">
        <f t="shared" si="511"/>
        <v>2793228</v>
      </c>
      <c r="CX64" s="52" t="str">
        <f t="shared" si="512"/>
        <v>OK</v>
      </c>
      <c r="CY64" s="18">
        <v>24529</v>
      </c>
      <c r="CZ64" s="17">
        <f t="shared" si="513"/>
        <v>2796306</v>
      </c>
      <c r="DA64" s="52" t="str">
        <f t="shared" si="514"/>
        <v>OK</v>
      </c>
      <c r="DB64" s="18">
        <v>24382</v>
      </c>
      <c r="DC64" s="17">
        <f t="shared" si="515"/>
        <v>2779548</v>
      </c>
      <c r="DD64" s="52" t="str">
        <f t="shared" si="516"/>
        <v>OK</v>
      </c>
      <c r="DE64" s="18">
        <v>24313</v>
      </c>
      <c r="DF64" s="17">
        <f t="shared" si="517"/>
        <v>2771682</v>
      </c>
      <c r="DG64" s="52" t="str">
        <f t="shared" si="518"/>
        <v>OK</v>
      </c>
      <c r="DH64" s="18">
        <v>24341</v>
      </c>
      <c r="DI64" s="17">
        <f t="shared" si="519"/>
        <v>2774874</v>
      </c>
      <c r="DJ64" s="52" t="str">
        <f t="shared" si="520"/>
        <v>OK</v>
      </c>
      <c r="DK64" s="18">
        <v>24354</v>
      </c>
      <c r="DL64" s="17">
        <f t="shared" si="521"/>
        <v>2776356</v>
      </c>
      <c r="DM64" s="52" t="str">
        <f t="shared" si="522"/>
        <v>OK</v>
      </c>
    </row>
    <row r="65" spans="1:117" ht="15" x14ac:dyDescent="0.25">
      <c r="A65" s="197">
        <v>7.4</v>
      </c>
      <c r="B65" s="16" t="s">
        <v>384</v>
      </c>
      <c r="C65" s="15" t="s">
        <v>331</v>
      </c>
      <c r="D65" s="232">
        <v>29.43</v>
      </c>
      <c r="E65" s="18">
        <v>23770</v>
      </c>
      <c r="F65" s="17">
        <f t="shared" si="448"/>
        <v>699551</v>
      </c>
      <c r="G65" s="18">
        <v>23650</v>
      </c>
      <c r="H65" s="17">
        <f t="shared" si="449"/>
        <v>696020</v>
      </c>
      <c r="I65" s="52" t="str">
        <f t="shared" si="450"/>
        <v>OK</v>
      </c>
      <c r="J65" s="18">
        <v>23770</v>
      </c>
      <c r="K65" s="17">
        <f t="shared" si="451"/>
        <v>699551</v>
      </c>
      <c r="L65" s="52" t="str">
        <f t="shared" si="452"/>
        <v>OK</v>
      </c>
      <c r="M65" s="18">
        <v>23629</v>
      </c>
      <c r="N65" s="17">
        <f t="shared" si="453"/>
        <v>695401</v>
      </c>
      <c r="O65" s="52" t="str">
        <f t="shared" si="454"/>
        <v>OK</v>
      </c>
      <c r="P65" s="18">
        <v>23568</v>
      </c>
      <c r="Q65" s="17">
        <f t="shared" si="455"/>
        <v>693606</v>
      </c>
      <c r="R65" s="52" t="str">
        <f t="shared" si="456"/>
        <v>OK</v>
      </c>
      <c r="S65" s="18">
        <v>23689</v>
      </c>
      <c r="T65" s="17">
        <f t="shared" si="457"/>
        <v>697167</v>
      </c>
      <c r="U65" s="52" t="str">
        <f t="shared" si="458"/>
        <v>OK</v>
      </c>
      <c r="V65" s="18">
        <v>23520</v>
      </c>
      <c r="W65" s="17">
        <f t="shared" si="459"/>
        <v>692194</v>
      </c>
      <c r="X65" s="52" t="str">
        <f t="shared" si="460"/>
        <v>OK</v>
      </c>
      <c r="Y65" s="18">
        <v>23500</v>
      </c>
      <c r="Z65" s="17">
        <f t="shared" si="461"/>
        <v>691605</v>
      </c>
      <c r="AA65" s="52" t="str">
        <f t="shared" si="462"/>
        <v>OK</v>
      </c>
      <c r="AB65" s="18">
        <v>23580</v>
      </c>
      <c r="AC65" s="17">
        <f t="shared" si="463"/>
        <v>693959</v>
      </c>
      <c r="AD65" s="52" t="str">
        <f t="shared" si="464"/>
        <v>OK</v>
      </c>
      <c r="AE65" s="18">
        <v>23642</v>
      </c>
      <c r="AF65" s="17">
        <f t="shared" si="465"/>
        <v>695784</v>
      </c>
      <c r="AG65" s="52" t="str">
        <f t="shared" si="466"/>
        <v>OK</v>
      </c>
      <c r="AH65" s="18">
        <v>23690</v>
      </c>
      <c r="AI65" s="17">
        <f t="shared" si="467"/>
        <v>697197</v>
      </c>
      <c r="AJ65" s="52" t="str">
        <f t="shared" si="468"/>
        <v>OK</v>
      </c>
      <c r="AK65" s="18">
        <v>23568</v>
      </c>
      <c r="AL65" s="17">
        <f t="shared" si="469"/>
        <v>693606</v>
      </c>
      <c r="AM65" s="52" t="str">
        <f t="shared" si="470"/>
        <v>OK</v>
      </c>
      <c r="AN65" s="18">
        <v>23770</v>
      </c>
      <c r="AO65" s="17">
        <f t="shared" si="471"/>
        <v>699551</v>
      </c>
      <c r="AP65" s="52" t="str">
        <f t="shared" si="472"/>
        <v>OK</v>
      </c>
      <c r="AQ65" s="18">
        <v>23592</v>
      </c>
      <c r="AR65" s="17">
        <f t="shared" si="473"/>
        <v>694313</v>
      </c>
      <c r="AS65" s="52" t="str">
        <f t="shared" si="474"/>
        <v>OK</v>
      </c>
      <c r="AT65" s="18">
        <v>23596</v>
      </c>
      <c r="AU65" s="17">
        <f t="shared" si="475"/>
        <v>694430</v>
      </c>
      <c r="AV65" s="52" t="str">
        <f t="shared" si="476"/>
        <v>OK</v>
      </c>
      <c r="AW65" s="18">
        <v>22500</v>
      </c>
      <c r="AX65" s="17">
        <f t="shared" si="477"/>
        <v>662175</v>
      </c>
      <c r="AY65" s="52" t="str">
        <f t="shared" si="478"/>
        <v>OK</v>
      </c>
      <c r="AZ65" s="18">
        <v>23770</v>
      </c>
      <c r="BA65" s="17">
        <f t="shared" si="479"/>
        <v>699551</v>
      </c>
      <c r="BB65" s="52" t="str">
        <f t="shared" si="480"/>
        <v>OK</v>
      </c>
      <c r="BC65" s="18">
        <v>23630</v>
      </c>
      <c r="BD65" s="17">
        <f t="shared" si="481"/>
        <v>695431</v>
      </c>
      <c r="BE65" s="52" t="str">
        <f t="shared" si="482"/>
        <v>OK</v>
      </c>
      <c r="BF65" s="18">
        <v>23658</v>
      </c>
      <c r="BG65" s="17">
        <f t="shared" si="483"/>
        <v>696255</v>
      </c>
      <c r="BH65" s="52" t="str">
        <f t="shared" si="484"/>
        <v>OK</v>
      </c>
      <c r="BI65" s="18">
        <v>23557</v>
      </c>
      <c r="BJ65" s="17">
        <f t="shared" si="485"/>
        <v>693283</v>
      </c>
      <c r="BK65" s="52" t="str">
        <f t="shared" si="486"/>
        <v>OK</v>
      </c>
      <c r="BL65" s="18">
        <v>23627</v>
      </c>
      <c r="BM65" s="17">
        <f t="shared" si="487"/>
        <v>695343</v>
      </c>
      <c r="BN65" s="52" t="str">
        <f t="shared" si="488"/>
        <v>OK</v>
      </c>
      <c r="BO65" s="18">
        <v>23549</v>
      </c>
      <c r="BP65" s="17">
        <f t="shared" si="489"/>
        <v>693047</v>
      </c>
      <c r="BQ65" s="52" t="str">
        <f t="shared" si="490"/>
        <v>OK</v>
      </c>
      <c r="BR65" s="18">
        <v>23556</v>
      </c>
      <c r="BS65" s="17">
        <f t="shared" si="491"/>
        <v>693253</v>
      </c>
      <c r="BT65" s="52" t="str">
        <f t="shared" si="492"/>
        <v>OK</v>
      </c>
      <c r="BU65" s="18">
        <v>23770</v>
      </c>
      <c r="BV65" s="17">
        <f t="shared" si="493"/>
        <v>699551</v>
      </c>
      <c r="BW65" s="52" t="str">
        <f t="shared" si="494"/>
        <v>OK</v>
      </c>
      <c r="BX65" s="18">
        <v>23604</v>
      </c>
      <c r="BY65" s="17">
        <f t="shared" si="495"/>
        <v>694666</v>
      </c>
      <c r="BZ65" s="52" t="str">
        <f t="shared" si="496"/>
        <v>OK</v>
      </c>
      <c r="CA65" s="18">
        <v>23770</v>
      </c>
      <c r="CB65" s="17">
        <f t="shared" si="497"/>
        <v>699551</v>
      </c>
      <c r="CC65" s="52" t="str">
        <f t="shared" si="498"/>
        <v>OK</v>
      </c>
      <c r="CD65" s="18">
        <v>23700</v>
      </c>
      <c r="CE65" s="17">
        <f t="shared" si="499"/>
        <v>697491</v>
      </c>
      <c r="CF65" s="52" t="str">
        <f t="shared" si="500"/>
        <v>OK</v>
      </c>
      <c r="CG65" s="18">
        <v>23606</v>
      </c>
      <c r="CH65" s="17">
        <f t="shared" si="501"/>
        <v>694725</v>
      </c>
      <c r="CI65" s="52" t="str">
        <f t="shared" si="502"/>
        <v>OK</v>
      </c>
      <c r="CJ65" s="18">
        <v>23770</v>
      </c>
      <c r="CK65" s="17">
        <f t="shared" si="503"/>
        <v>699551</v>
      </c>
      <c r="CL65" s="52" t="str">
        <f t="shared" si="504"/>
        <v>OK</v>
      </c>
      <c r="CM65" s="18">
        <v>23700</v>
      </c>
      <c r="CN65" s="17">
        <f t="shared" si="505"/>
        <v>697491</v>
      </c>
      <c r="CO65" s="52" t="str">
        <f t="shared" si="506"/>
        <v>OK</v>
      </c>
      <c r="CP65" s="18">
        <v>23770</v>
      </c>
      <c r="CQ65" s="17">
        <f t="shared" si="507"/>
        <v>699551</v>
      </c>
      <c r="CR65" s="52" t="str">
        <f t="shared" si="508"/>
        <v>OK</v>
      </c>
      <c r="CS65" s="18">
        <v>23566</v>
      </c>
      <c r="CT65" s="17">
        <f t="shared" si="509"/>
        <v>693547</v>
      </c>
      <c r="CU65" s="52" t="str">
        <f t="shared" si="510"/>
        <v>OK</v>
      </c>
      <c r="CV65" s="18">
        <v>23744</v>
      </c>
      <c r="CW65" s="17">
        <f t="shared" si="511"/>
        <v>698786</v>
      </c>
      <c r="CX65" s="52" t="str">
        <f t="shared" si="512"/>
        <v>OK</v>
      </c>
      <c r="CY65" s="18">
        <v>23770</v>
      </c>
      <c r="CZ65" s="17">
        <f t="shared" si="513"/>
        <v>699551</v>
      </c>
      <c r="DA65" s="52" t="str">
        <f t="shared" si="514"/>
        <v>OK</v>
      </c>
      <c r="DB65" s="18">
        <v>23627</v>
      </c>
      <c r="DC65" s="17">
        <f t="shared" si="515"/>
        <v>695343</v>
      </c>
      <c r="DD65" s="52" t="str">
        <f t="shared" si="516"/>
        <v>OK</v>
      </c>
      <c r="DE65" s="18">
        <v>23561</v>
      </c>
      <c r="DF65" s="17">
        <f t="shared" si="517"/>
        <v>693400</v>
      </c>
      <c r="DG65" s="52" t="str">
        <f t="shared" si="518"/>
        <v>OK</v>
      </c>
      <c r="DH65" s="18">
        <v>23588</v>
      </c>
      <c r="DI65" s="17">
        <f t="shared" si="519"/>
        <v>694195</v>
      </c>
      <c r="DJ65" s="52" t="str">
        <f t="shared" si="520"/>
        <v>OK</v>
      </c>
      <c r="DK65" s="18">
        <v>23601</v>
      </c>
      <c r="DL65" s="17">
        <f t="shared" si="521"/>
        <v>694577</v>
      </c>
      <c r="DM65" s="52" t="str">
        <f t="shared" si="522"/>
        <v>OK</v>
      </c>
    </row>
    <row r="66" spans="1:117" ht="15" x14ac:dyDescent="0.25">
      <c r="A66" s="197">
        <v>7.5</v>
      </c>
      <c r="B66" s="16" t="s">
        <v>385</v>
      </c>
      <c r="C66" s="15" t="s">
        <v>343</v>
      </c>
      <c r="D66" s="232">
        <v>898.07</v>
      </c>
      <c r="E66" s="18">
        <v>7021</v>
      </c>
      <c r="F66" s="17">
        <f t="shared" si="448"/>
        <v>6305349</v>
      </c>
      <c r="G66" s="18">
        <v>6990</v>
      </c>
      <c r="H66" s="17">
        <f t="shared" si="449"/>
        <v>6277509</v>
      </c>
      <c r="I66" s="52" t="str">
        <f t="shared" si="450"/>
        <v>OK</v>
      </c>
      <c r="J66" s="18">
        <v>7021</v>
      </c>
      <c r="K66" s="17">
        <f t="shared" si="451"/>
        <v>6305349</v>
      </c>
      <c r="L66" s="52" t="str">
        <f t="shared" si="452"/>
        <v>OK</v>
      </c>
      <c r="M66" s="18">
        <v>6979</v>
      </c>
      <c r="N66" s="17">
        <f t="shared" si="453"/>
        <v>6267631</v>
      </c>
      <c r="O66" s="52" t="str">
        <f t="shared" si="454"/>
        <v>OK</v>
      </c>
      <c r="P66" s="18">
        <v>6961</v>
      </c>
      <c r="Q66" s="17">
        <f t="shared" si="455"/>
        <v>6251465</v>
      </c>
      <c r="R66" s="52" t="str">
        <f t="shared" si="456"/>
        <v>OK</v>
      </c>
      <c r="S66" s="18">
        <v>6997</v>
      </c>
      <c r="T66" s="17">
        <f t="shared" si="457"/>
        <v>6283796</v>
      </c>
      <c r="U66" s="52" t="str">
        <f t="shared" si="458"/>
        <v>OK</v>
      </c>
      <c r="V66" s="18">
        <v>6947</v>
      </c>
      <c r="W66" s="17">
        <f t="shared" si="459"/>
        <v>6238892</v>
      </c>
      <c r="X66" s="52" t="str">
        <f t="shared" si="460"/>
        <v>OK</v>
      </c>
      <c r="Y66" s="18">
        <v>7000</v>
      </c>
      <c r="Z66" s="17">
        <f t="shared" si="461"/>
        <v>6286490</v>
      </c>
      <c r="AA66" s="52" t="str">
        <f t="shared" si="462"/>
        <v>OK</v>
      </c>
      <c r="AB66" s="18">
        <v>6965</v>
      </c>
      <c r="AC66" s="17">
        <f t="shared" si="463"/>
        <v>6255058</v>
      </c>
      <c r="AD66" s="52" t="str">
        <f t="shared" si="464"/>
        <v>OK</v>
      </c>
      <c r="AE66" s="18">
        <v>6983</v>
      </c>
      <c r="AF66" s="17">
        <f t="shared" si="465"/>
        <v>6271223</v>
      </c>
      <c r="AG66" s="52" t="str">
        <f t="shared" si="466"/>
        <v>OK</v>
      </c>
      <c r="AH66" s="18">
        <v>7000</v>
      </c>
      <c r="AI66" s="17">
        <f t="shared" si="467"/>
        <v>6286490</v>
      </c>
      <c r="AJ66" s="52" t="str">
        <f t="shared" si="468"/>
        <v>OK</v>
      </c>
      <c r="AK66" s="18">
        <v>6961</v>
      </c>
      <c r="AL66" s="17">
        <f t="shared" si="469"/>
        <v>6251465</v>
      </c>
      <c r="AM66" s="52" t="str">
        <f t="shared" si="470"/>
        <v>OK</v>
      </c>
      <c r="AN66" s="18">
        <v>7021</v>
      </c>
      <c r="AO66" s="17">
        <f t="shared" si="471"/>
        <v>6305349</v>
      </c>
      <c r="AP66" s="52" t="str">
        <f t="shared" si="472"/>
        <v>OK</v>
      </c>
      <c r="AQ66" s="18">
        <v>6968</v>
      </c>
      <c r="AR66" s="17">
        <f t="shared" si="473"/>
        <v>6257752</v>
      </c>
      <c r="AS66" s="52" t="str">
        <f t="shared" si="474"/>
        <v>OK</v>
      </c>
      <c r="AT66" s="18">
        <v>6970</v>
      </c>
      <c r="AU66" s="17">
        <f t="shared" si="475"/>
        <v>6259548</v>
      </c>
      <c r="AV66" s="52" t="str">
        <f t="shared" si="476"/>
        <v>OK</v>
      </c>
      <c r="AW66" s="18">
        <v>7000</v>
      </c>
      <c r="AX66" s="17">
        <f t="shared" si="477"/>
        <v>6286490</v>
      </c>
      <c r="AY66" s="52" t="str">
        <f t="shared" si="478"/>
        <v>OK</v>
      </c>
      <c r="AZ66" s="18">
        <v>7021</v>
      </c>
      <c r="BA66" s="17">
        <f t="shared" si="479"/>
        <v>6305349</v>
      </c>
      <c r="BB66" s="52" t="str">
        <f t="shared" si="480"/>
        <v>OK</v>
      </c>
      <c r="BC66" s="18">
        <v>6980</v>
      </c>
      <c r="BD66" s="17">
        <f t="shared" si="481"/>
        <v>6268529</v>
      </c>
      <c r="BE66" s="52" t="str">
        <f t="shared" si="482"/>
        <v>OK</v>
      </c>
      <c r="BF66" s="18">
        <v>7000</v>
      </c>
      <c r="BG66" s="17">
        <f t="shared" si="483"/>
        <v>6286490</v>
      </c>
      <c r="BH66" s="52" t="str">
        <f t="shared" si="484"/>
        <v>OK</v>
      </c>
      <c r="BI66" s="18">
        <v>6958</v>
      </c>
      <c r="BJ66" s="17">
        <f t="shared" si="485"/>
        <v>6248771</v>
      </c>
      <c r="BK66" s="52" t="str">
        <f t="shared" si="486"/>
        <v>OK</v>
      </c>
      <c r="BL66" s="18">
        <v>6979</v>
      </c>
      <c r="BM66" s="17">
        <f t="shared" si="487"/>
        <v>6267631</v>
      </c>
      <c r="BN66" s="52" t="str">
        <f t="shared" si="488"/>
        <v>OK</v>
      </c>
      <c r="BO66" s="18">
        <v>6956</v>
      </c>
      <c r="BP66" s="17">
        <f t="shared" si="489"/>
        <v>6246975</v>
      </c>
      <c r="BQ66" s="52" t="str">
        <f t="shared" si="490"/>
        <v>OK</v>
      </c>
      <c r="BR66" s="18">
        <v>6958</v>
      </c>
      <c r="BS66" s="17">
        <f t="shared" si="491"/>
        <v>6248771</v>
      </c>
      <c r="BT66" s="52" t="str">
        <f t="shared" si="492"/>
        <v>OK</v>
      </c>
      <c r="BU66" s="18">
        <v>7021</v>
      </c>
      <c r="BV66" s="17">
        <f t="shared" si="493"/>
        <v>6305349</v>
      </c>
      <c r="BW66" s="52" t="str">
        <f t="shared" si="494"/>
        <v>OK</v>
      </c>
      <c r="BX66" s="18">
        <v>6972</v>
      </c>
      <c r="BY66" s="17">
        <f t="shared" si="495"/>
        <v>6261344</v>
      </c>
      <c r="BZ66" s="52" t="str">
        <f t="shared" si="496"/>
        <v>OK</v>
      </c>
      <c r="CA66" s="18">
        <v>7021</v>
      </c>
      <c r="CB66" s="17">
        <f t="shared" si="497"/>
        <v>6305349</v>
      </c>
      <c r="CC66" s="52" t="str">
        <f t="shared" si="498"/>
        <v>OK</v>
      </c>
      <c r="CD66" s="18">
        <v>7000</v>
      </c>
      <c r="CE66" s="17">
        <f t="shared" si="499"/>
        <v>6286490</v>
      </c>
      <c r="CF66" s="52" t="str">
        <f t="shared" si="500"/>
        <v>OK</v>
      </c>
      <c r="CG66" s="18">
        <v>6973</v>
      </c>
      <c r="CH66" s="17">
        <f t="shared" si="501"/>
        <v>6262242</v>
      </c>
      <c r="CI66" s="52" t="str">
        <f t="shared" si="502"/>
        <v>OK</v>
      </c>
      <c r="CJ66" s="18">
        <v>7021</v>
      </c>
      <c r="CK66" s="17">
        <f t="shared" si="503"/>
        <v>6305349</v>
      </c>
      <c r="CL66" s="52" t="str">
        <f t="shared" si="504"/>
        <v>OK</v>
      </c>
      <c r="CM66" s="18">
        <v>7000</v>
      </c>
      <c r="CN66" s="17">
        <f t="shared" si="505"/>
        <v>6286490</v>
      </c>
      <c r="CO66" s="52" t="str">
        <f t="shared" si="506"/>
        <v>OK</v>
      </c>
      <c r="CP66" s="18">
        <v>7020</v>
      </c>
      <c r="CQ66" s="17">
        <f t="shared" si="507"/>
        <v>6304451</v>
      </c>
      <c r="CR66" s="52" t="str">
        <f t="shared" si="508"/>
        <v>OK</v>
      </c>
      <c r="CS66" s="18">
        <v>6961</v>
      </c>
      <c r="CT66" s="17">
        <f t="shared" si="509"/>
        <v>6251465</v>
      </c>
      <c r="CU66" s="52" t="str">
        <f t="shared" si="510"/>
        <v>OK</v>
      </c>
      <c r="CV66" s="18">
        <v>7013</v>
      </c>
      <c r="CW66" s="17">
        <f t="shared" si="511"/>
        <v>6298165</v>
      </c>
      <c r="CX66" s="52" t="str">
        <f t="shared" si="512"/>
        <v>OK</v>
      </c>
      <c r="CY66" s="18">
        <v>7021</v>
      </c>
      <c r="CZ66" s="17">
        <f t="shared" si="513"/>
        <v>6305349</v>
      </c>
      <c r="DA66" s="52" t="str">
        <f t="shared" si="514"/>
        <v>OK</v>
      </c>
      <c r="DB66" s="18">
        <v>6979</v>
      </c>
      <c r="DC66" s="17">
        <f t="shared" si="515"/>
        <v>6267631</v>
      </c>
      <c r="DD66" s="52" t="str">
        <f t="shared" si="516"/>
        <v>OK</v>
      </c>
      <c r="DE66" s="18">
        <v>6959</v>
      </c>
      <c r="DF66" s="17">
        <f t="shared" si="517"/>
        <v>6249669</v>
      </c>
      <c r="DG66" s="52" t="str">
        <f t="shared" si="518"/>
        <v>OK</v>
      </c>
      <c r="DH66" s="18">
        <v>6967</v>
      </c>
      <c r="DI66" s="17">
        <f t="shared" si="519"/>
        <v>6256854</v>
      </c>
      <c r="DJ66" s="52" t="str">
        <f t="shared" si="520"/>
        <v>OK</v>
      </c>
      <c r="DK66" s="18">
        <v>6971</v>
      </c>
      <c r="DL66" s="17">
        <f t="shared" si="521"/>
        <v>6260446</v>
      </c>
      <c r="DM66" s="52" t="str">
        <f t="shared" si="522"/>
        <v>OK</v>
      </c>
    </row>
    <row r="67" spans="1:117" ht="15" x14ac:dyDescent="0.25">
      <c r="A67" s="197">
        <v>7.6</v>
      </c>
      <c r="B67" s="16" t="s">
        <v>386</v>
      </c>
      <c r="C67" s="15" t="s">
        <v>331</v>
      </c>
      <c r="D67" s="232">
        <v>381.69</v>
      </c>
      <c r="E67" s="18">
        <v>51765</v>
      </c>
      <c r="F67" s="17">
        <f t="shared" si="448"/>
        <v>19758183</v>
      </c>
      <c r="G67" s="18">
        <v>51510</v>
      </c>
      <c r="H67" s="17">
        <f t="shared" si="449"/>
        <v>19660852</v>
      </c>
      <c r="I67" s="52" t="str">
        <f t="shared" si="450"/>
        <v>OK</v>
      </c>
      <c r="J67" s="18">
        <v>51765</v>
      </c>
      <c r="K67" s="17">
        <f t="shared" si="451"/>
        <v>19758183</v>
      </c>
      <c r="L67" s="52" t="str">
        <f t="shared" si="452"/>
        <v>OK</v>
      </c>
      <c r="M67" s="18">
        <v>51459</v>
      </c>
      <c r="N67" s="17">
        <f t="shared" si="453"/>
        <v>19641386</v>
      </c>
      <c r="O67" s="52" t="str">
        <f t="shared" si="454"/>
        <v>OK</v>
      </c>
      <c r="P67" s="18">
        <v>51325</v>
      </c>
      <c r="Q67" s="17">
        <f t="shared" si="455"/>
        <v>19590239</v>
      </c>
      <c r="R67" s="52" t="str">
        <f t="shared" si="456"/>
        <v>OK</v>
      </c>
      <c r="S67" s="18">
        <v>51590</v>
      </c>
      <c r="T67" s="17">
        <f t="shared" si="457"/>
        <v>19691387</v>
      </c>
      <c r="U67" s="52" t="str">
        <f t="shared" si="458"/>
        <v>OK</v>
      </c>
      <c r="V67" s="18">
        <v>51221</v>
      </c>
      <c r="W67" s="17">
        <f t="shared" si="459"/>
        <v>19550543</v>
      </c>
      <c r="X67" s="52" t="str">
        <f t="shared" si="460"/>
        <v>OK</v>
      </c>
      <c r="Y67" s="18">
        <v>51500</v>
      </c>
      <c r="Z67" s="17">
        <f t="shared" si="461"/>
        <v>19657035</v>
      </c>
      <c r="AA67" s="52" t="str">
        <f t="shared" si="462"/>
        <v>OK</v>
      </c>
      <c r="AB67" s="18">
        <v>51351</v>
      </c>
      <c r="AC67" s="17">
        <f t="shared" si="463"/>
        <v>19600163</v>
      </c>
      <c r="AD67" s="52" t="str">
        <f t="shared" si="464"/>
        <v>OK</v>
      </c>
      <c r="AE67" s="18">
        <v>51485</v>
      </c>
      <c r="AF67" s="17">
        <f t="shared" si="465"/>
        <v>19651310</v>
      </c>
      <c r="AG67" s="52" t="str">
        <f t="shared" si="466"/>
        <v>OK</v>
      </c>
      <c r="AH67" s="18">
        <v>51580</v>
      </c>
      <c r="AI67" s="17">
        <f t="shared" si="467"/>
        <v>19687570</v>
      </c>
      <c r="AJ67" s="52" t="str">
        <f t="shared" si="468"/>
        <v>OK</v>
      </c>
      <c r="AK67" s="18">
        <v>51325</v>
      </c>
      <c r="AL67" s="17">
        <f t="shared" si="469"/>
        <v>19590239</v>
      </c>
      <c r="AM67" s="52" t="str">
        <f t="shared" si="470"/>
        <v>OK</v>
      </c>
      <c r="AN67" s="18">
        <v>51765</v>
      </c>
      <c r="AO67" s="17">
        <f t="shared" si="471"/>
        <v>19758183</v>
      </c>
      <c r="AP67" s="52" t="str">
        <f t="shared" si="472"/>
        <v>OK</v>
      </c>
      <c r="AQ67" s="18">
        <v>51377</v>
      </c>
      <c r="AR67" s="17">
        <f t="shared" si="473"/>
        <v>19610087</v>
      </c>
      <c r="AS67" s="52" t="str">
        <f t="shared" si="474"/>
        <v>OK</v>
      </c>
      <c r="AT67" s="18">
        <v>51387</v>
      </c>
      <c r="AU67" s="17">
        <f t="shared" si="475"/>
        <v>19613904</v>
      </c>
      <c r="AV67" s="52" t="str">
        <f t="shared" si="476"/>
        <v>OK</v>
      </c>
      <c r="AW67" s="18">
        <v>50000</v>
      </c>
      <c r="AX67" s="17">
        <f t="shared" si="477"/>
        <v>19084500</v>
      </c>
      <c r="AY67" s="52" t="str">
        <f t="shared" si="478"/>
        <v>OK</v>
      </c>
      <c r="AZ67" s="18">
        <v>51765</v>
      </c>
      <c r="BA67" s="17">
        <f t="shared" si="479"/>
        <v>19758183</v>
      </c>
      <c r="BB67" s="52" t="str">
        <f t="shared" si="480"/>
        <v>OK</v>
      </c>
      <c r="BC67" s="18">
        <v>51460</v>
      </c>
      <c r="BD67" s="17">
        <f t="shared" si="481"/>
        <v>19641767</v>
      </c>
      <c r="BE67" s="52" t="str">
        <f t="shared" si="482"/>
        <v>OK</v>
      </c>
      <c r="BF67" s="18">
        <v>51753</v>
      </c>
      <c r="BG67" s="17">
        <f t="shared" si="483"/>
        <v>19753603</v>
      </c>
      <c r="BH67" s="52" t="str">
        <f t="shared" si="484"/>
        <v>OK</v>
      </c>
      <c r="BI67" s="18">
        <v>51302</v>
      </c>
      <c r="BJ67" s="17">
        <f t="shared" si="485"/>
        <v>19581460</v>
      </c>
      <c r="BK67" s="52" t="str">
        <f t="shared" si="486"/>
        <v>OK</v>
      </c>
      <c r="BL67" s="18">
        <v>51454</v>
      </c>
      <c r="BM67" s="17">
        <f t="shared" si="487"/>
        <v>19639477</v>
      </c>
      <c r="BN67" s="52" t="str">
        <f t="shared" si="488"/>
        <v>OK</v>
      </c>
      <c r="BO67" s="18">
        <v>51283</v>
      </c>
      <c r="BP67" s="17">
        <f t="shared" si="489"/>
        <v>19574208</v>
      </c>
      <c r="BQ67" s="52" t="str">
        <f t="shared" si="490"/>
        <v>OK</v>
      </c>
      <c r="BR67" s="18">
        <v>51299</v>
      </c>
      <c r="BS67" s="17">
        <f t="shared" si="491"/>
        <v>19580315</v>
      </c>
      <c r="BT67" s="52" t="str">
        <f t="shared" si="492"/>
        <v>OK</v>
      </c>
      <c r="BU67" s="18">
        <v>51765</v>
      </c>
      <c r="BV67" s="17">
        <f t="shared" si="493"/>
        <v>19758183</v>
      </c>
      <c r="BW67" s="52" t="str">
        <f t="shared" si="494"/>
        <v>OK</v>
      </c>
      <c r="BX67" s="18">
        <v>51403</v>
      </c>
      <c r="BY67" s="17">
        <f t="shared" si="495"/>
        <v>19620011</v>
      </c>
      <c r="BZ67" s="52" t="str">
        <f t="shared" si="496"/>
        <v>OK</v>
      </c>
      <c r="CA67" s="18">
        <v>51765</v>
      </c>
      <c r="CB67" s="17">
        <f t="shared" si="497"/>
        <v>19758183</v>
      </c>
      <c r="CC67" s="52" t="str">
        <f t="shared" si="498"/>
        <v>OK</v>
      </c>
      <c r="CD67" s="18">
        <v>51700</v>
      </c>
      <c r="CE67" s="17">
        <f t="shared" si="499"/>
        <v>19733373</v>
      </c>
      <c r="CF67" s="52" t="str">
        <f t="shared" si="500"/>
        <v>OK</v>
      </c>
      <c r="CG67" s="18">
        <v>51408</v>
      </c>
      <c r="CH67" s="17">
        <f t="shared" si="501"/>
        <v>19621920</v>
      </c>
      <c r="CI67" s="52" t="str">
        <f t="shared" si="502"/>
        <v>OK</v>
      </c>
      <c r="CJ67" s="18">
        <v>50729.7</v>
      </c>
      <c r="CK67" s="17">
        <f t="shared" si="503"/>
        <v>19363019</v>
      </c>
      <c r="CL67" s="52" t="str">
        <f t="shared" si="504"/>
        <v>OK</v>
      </c>
      <c r="CM67" s="18">
        <v>51600</v>
      </c>
      <c r="CN67" s="17">
        <f t="shared" si="505"/>
        <v>19695204</v>
      </c>
      <c r="CO67" s="52" t="str">
        <f t="shared" si="506"/>
        <v>OK</v>
      </c>
      <c r="CP67" s="18">
        <v>51765</v>
      </c>
      <c r="CQ67" s="17">
        <f t="shared" si="507"/>
        <v>19758183</v>
      </c>
      <c r="CR67" s="52" t="str">
        <f t="shared" si="508"/>
        <v>OK</v>
      </c>
      <c r="CS67" s="18">
        <v>51320</v>
      </c>
      <c r="CT67" s="17">
        <f t="shared" si="509"/>
        <v>19588331</v>
      </c>
      <c r="CU67" s="52" t="str">
        <f t="shared" si="510"/>
        <v>OK</v>
      </c>
      <c r="CV67" s="18">
        <v>51708</v>
      </c>
      <c r="CW67" s="17">
        <f t="shared" si="511"/>
        <v>19736427</v>
      </c>
      <c r="CX67" s="52" t="str">
        <f t="shared" si="512"/>
        <v>OK</v>
      </c>
      <c r="CY67" s="18">
        <v>51765</v>
      </c>
      <c r="CZ67" s="17">
        <f t="shared" si="513"/>
        <v>19758183</v>
      </c>
      <c r="DA67" s="52" t="str">
        <f t="shared" si="514"/>
        <v>OK</v>
      </c>
      <c r="DB67" s="18">
        <v>51454</v>
      </c>
      <c r="DC67" s="17">
        <f t="shared" si="515"/>
        <v>19639477</v>
      </c>
      <c r="DD67" s="52" t="str">
        <f t="shared" si="516"/>
        <v>OK</v>
      </c>
      <c r="DE67" s="18">
        <v>51309</v>
      </c>
      <c r="DF67" s="17">
        <f t="shared" si="517"/>
        <v>19584132</v>
      </c>
      <c r="DG67" s="52" t="str">
        <f t="shared" si="518"/>
        <v>OK</v>
      </c>
      <c r="DH67" s="18">
        <v>51368</v>
      </c>
      <c r="DI67" s="17">
        <f t="shared" si="519"/>
        <v>19606652</v>
      </c>
      <c r="DJ67" s="52" t="str">
        <f t="shared" si="520"/>
        <v>OK</v>
      </c>
      <c r="DK67" s="18">
        <v>51396</v>
      </c>
      <c r="DL67" s="17">
        <f t="shared" si="521"/>
        <v>19617339</v>
      </c>
      <c r="DM67" s="52" t="str">
        <f t="shared" si="522"/>
        <v>OK</v>
      </c>
    </row>
    <row r="68" spans="1:117" ht="15" x14ac:dyDescent="0.25">
      <c r="A68" s="197">
        <v>7.7</v>
      </c>
      <c r="B68" s="16" t="s">
        <v>387</v>
      </c>
      <c r="C68" s="15" t="s">
        <v>331</v>
      </c>
      <c r="D68" s="232">
        <v>58.86</v>
      </c>
      <c r="E68" s="18">
        <v>58936</v>
      </c>
      <c r="F68" s="17">
        <f t="shared" si="448"/>
        <v>3468973</v>
      </c>
      <c r="G68" s="18">
        <v>58640</v>
      </c>
      <c r="H68" s="17">
        <f t="shared" si="449"/>
        <v>3451550</v>
      </c>
      <c r="I68" s="52" t="str">
        <f t="shared" si="450"/>
        <v>OK</v>
      </c>
      <c r="J68" s="18">
        <v>58936</v>
      </c>
      <c r="K68" s="17">
        <f t="shared" si="451"/>
        <v>3468973</v>
      </c>
      <c r="L68" s="52" t="str">
        <f t="shared" si="452"/>
        <v>OK</v>
      </c>
      <c r="M68" s="18">
        <v>58587</v>
      </c>
      <c r="N68" s="17">
        <f t="shared" si="453"/>
        <v>3448431</v>
      </c>
      <c r="O68" s="52" t="str">
        <f t="shared" si="454"/>
        <v>OK</v>
      </c>
      <c r="P68" s="18">
        <v>58435</v>
      </c>
      <c r="Q68" s="17">
        <f t="shared" si="455"/>
        <v>3439484</v>
      </c>
      <c r="R68" s="52" t="str">
        <f t="shared" si="456"/>
        <v>OK</v>
      </c>
      <c r="S68" s="18">
        <v>58736</v>
      </c>
      <c r="T68" s="17">
        <f t="shared" si="457"/>
        <v>3457201</v>
      </c>
      <c r="U68" s="52" t="str">
        <f t="shared" si="458"/>
        <v>OK</v>
      </c>
      <c r="V68" s="18">
        <v>58317</v>
      </c>
      <c r="W68" s="17">
        <f t="shared" si="459"/>
        <v>3432539</v>
      </c>
      <c r="X68" s="52" t="str">
        <f t="shared" si="460"/>
        <v>OK</v>
      </c>
      <c r="Y68" s="18">
        <v>58500</v>
      </c>
      <c r="Z68" s="17">
        <f t="shared" si="461"/>
        <v>3443310</v>
      </c>
      <c r="AA68" s="52" t="str">
        <f t="shared" si="462"/>
        <v>OK</v>
      </c>
      <c r="AB68" s="18">
        <v>58465</v>
      </c>
      <c r="AC68" s="17">
        <f t="shared" si="463"/>
        <v>3441250</v>
      </c>
      <c r="AD68" s="52" t="str">
        <f t="shared" si="464"/>
        <v>OK</v>
      </c>
      <c r="AE68" s="18">
        <v>58618</v>
      </c>
      <c r="AF68" s="17">
        <f t="shared" si="465"/>
        <v>3450255</v>
      </c>
      <c r="AG68" s="52" t="str">
        <f t="shared" si="466"/>
        <v>OK</v>
      </c>
      <c r="AH68" s="18">
        <v>58730</v>
      </c>
      <c r="AI68" s="17">
        <f t="shared" si="467"/>
        <v>3456848</v>
      </c>
      <c r="AJ68" s="52" t="str">
        <f t="shared" si="468"/>
        <v>OK</v>
      </c>
      <c r="AK68" s="18">
        <v>58435</v>
      </c>
      <c r="AL68" s="17">
        <f t="shared" si="469"/>
        <v>3439484</v>
      </c>
      <c r="AM68" s="52" t="str">
        <f t="shared" si="470"/>
        <v>OK</v>
      </c>
      <c r="AN68" s="18">
        <v>58936</v>
      </c>
      <c r="AO68" s="17">
        <f t="shared" si="471"/>
        <v>3468973</v>
      </c>
      <c r="AP68" s="52" t="str">
        <f t="shared" si="472"/>
        <v>OK</v>
      </c>
      <c r="AQ68" s="18">
        <v>58494</v>
      </c>
      <c r="AR68" s="17">
        <f t="shared" si="473"/>
        <v>3442957</v>
      </c>
      <c r="AS68" s="52" t="str">
        <f t="shared" si="474"/>
        <v>OK</v>
      </c>
      <c r="AT68" s="18">
        <v>58506</v>
      </c>
      <c r="AU68" s="17">
        <f t="shared" si="475"/>
        <v>3443663</v>
      </c>
      <c r="AV68" s="52" t="str">
        <f t="shared" si="476"/>
        <v>OK</v>
      </c>
      <c r="AW68" s="18">
        <v>57800</v>
      </c>
      <c r="AX68" s="17">
        <f t="shared" si="477"/>
        <v>3402108</v>
      </c>
      <c r="AY68" s="52" t="str">
        <f t="shared" si="478"/>
        <v>OK</v>
      </c>
      <c r="AZ68" s="18">
        <v>58936</v>
      </c>
      <c r="BA68" s="17">
        <f t="shared" si="479"/>
        <v>3468973</v>
      </c>
      <c r="BB68" s="52" t="str">
        <f t="shared" si="480"/>
        <v>OK</v>
      </c>
      <c r="BC68" s="18">
        <v>58588</v>
      </c>
      <c r="BD68" s="17">
        <f t="shared" si="481"/>
        <v>3448490</v>
      </c>
      <c r="BE68" s="52" t="str">
        <f t="shared" si="482"/>
        <v>OK</v>
      </c>
      <c r="BF68" s="18">
        <v>58659</v>
      </c>
      <c r="BG68" s="17">
        <f t="shared" si="483"/>
        <v>3452669</v>
      </c>
      <c r="BH68" s="52" t="str">
        <f t="shared" si="484"/>
        <v>OK</v>
      </c>
      <c r="BI68" s="18">
        <v>58409</v>
      </c>
      <c r="BJ68" s="17">
        <f t="shared" si="485"/>
        <v>3437954</v>
      </c>
      <c r="BK68" s="52" t="str">
        <f t="shared" si="486"/>
        <v>OK</v>
      </c>
      <c r="BL68" s="18">
        <v>58582</v>
      </c>
      <c r="BM68" s="17">
        <f t="shared" si="487"/>
        <v>3448137</v>
      </c>
      <c r="BN68" s="52" t="str">
        <f t="shared" si="488"/>
        <v>OK</v>
      </c>
      <c r="BO68" s="18">
        <v>58387</v>
      </c>
      <c r="BP68" s="17">
        <f t="shared" si="489"/>
        <v>3436659</v>
      </c>
      <c r="BQ68" s="52" t="str">
        <f t="shared" si="490"/>
        <v>OK</v>
      </c>
      <c r="BR68" s="18">
        <v>58406</v>
      </c>
      <c r="BS68" s="17">
        <f t="shared" si="491"/>
        <v>3437777</v>
      </c>
      <c r="BT68" s="52" t="str">
        <f t="shared" si="492"/>
        <v>OK</v>
      </c>
      <c r="BU68" s="18">
        <v>58936</v>
      </c>
      <c r="BV68" s="17">
        <f t="shared" si="493"/>
        <v>3468973</v>
      </c>
      <c r="BW68" s="52" t="str">
        <f t="shared" si="494"/>
        <v>OK</v>
      </c>
      <c r="BX68" s="18">
        <v>58523</v>
      </c>
      <c r="BY68" s="17">
        <f t="shared" si="495"/>
        <v>3444664</v>
      </c>
      <c r="BZ68" s="52" t="str">
        <f t="shared" si="496"/>
        <v>OK</v>
      </c>
      <c r="CA68" s="18">
        <v>58936</v>
      </c>
      <c r="CB68" s="17">
        <f t="shared" si="497"/>
        <v>3468973</v>
      </c>
      <c r="CC68" s="52" t="str">
        <f t="shared" si="498"/>
        <v>OK</v>
      </c>
      <c r="CD68" s="18">
        <v>58900</v>
      </c>
      <c r="CE68" s="17">
        <f t="shared" si="499"/>
        <v>3466854</v>
      </c>
      <c r="CF68" s="52" t="str">
        <f t="shared" si="500"/>
        <v>OK</v>
      </c>
      <c r="CG68" s="18">
        <v>58529</v>
      </c>
      <c r="CH68" s="17">
        <f t="shared" si="501"/>
        <v>3445017</v>
      </c>
      <c r="CI68" s="52" t="str">
        <f t="shared" si="502"/>
        <v>OK</v>
      </c>
      <c r="CJ68" s="18">
        <v>58936</v>
      </c>
      <c r="CK68" s="17">
        <f t="shared" si="503"/>
        <v>3468973</v>
      </c>
      <c r="CL68" s="52" t="str">
        <f t="shared" si="504"/>
        <v>OK</v>
      </c>
      <c r="CM68" s="18">
        <v>58700</v>
      </c>
      <c r="CN68" s="17">
        <f t="shared" si="505"/>
        <v>3455082</v>
      </c>
      <c r="CO68" s="52" t="str">
        <f t="shared" si="506"/>
        <v>OK</v>
      </c>
      <c r="CP68" s="18">
        <v>58936</v>
      </c>
      <c r="CQ68" s="17">
        <f t="shared" si="507"/>
        <v>3468973</v>
      </c>
      <c r="CR68" s="52" t="str">
        <f t="shared" si="508"/>
        <v>OK</v>
      </c>
      <c r="CS68" s="18">
        <v>58429</v>
      </c>
      <c r="CT68" s="17">
        <f t="shared" si="509"/>
        <v>3439131</v>
      </c>
      <c r="CU68" s="52" t="str">
        <f t="shared" si="510"/>
        <v>OK</v>
      </c>
      <c r="CV68" s="18">
        <v>58871</v>
      </c>
      <c r="CW68" s="17">
        <f t="shared" si="511"/>
        <v>3465147</v>
      </c>
      <c r="CX68" s="52" t="str">
        <f t="shared" si="512"/>
        <v>OK</v>
      </c>
      <c r="CY68" s="18">
        <v>58936</v>
      </c>
      <c r="CZ68" s="17">
        <f t="shared" si="513"/>
        <v>3468973</v>
      </c>
      <c r="DA68" s="52" t="str">
        <f t="shared" si="514"/>
        <v>OK</v>
      </c>
      <c r="DB68" s="18">
        <v>58582</v>
      </c>
      <c r="DC68" s="17">
        <f t="shared" si="515"/>
        <v>3448137</v>
      </c>
      <c r="DD68" s="52" t="str">
        <f t="shared" si="516"/>
        <v>OK</v>
      </c>
      <c r="DE68" s="18">
        <v>58417</v>
      </c>
      <c r="DF68" s="17">
        <f t="shared" si="517"/>
        <v>3438425</v>
      </c>
      <c r="DG68" s="52" t="str">
        <f t="shared" si="518"/>
        <v>OK</v>
      </c>
      <c r="DH68" s="18">
        <v>58484</v>
      </c>
      <c r="DI68" s="17">
        <f t="shared" si="519"/>
        <v>3442368</v>
      </c>
      <c r="DJ68" s="52" t="str">
        <f t="shared" si="520"/>
        <v>OK</v>
      </c>
      <c r="DK68" s="18">
        <v>58516</v>
      </c>
      <c r="DL68" s="17">
        <f t="shared" si="521"/>
        <v>3444252</v>
      </c>
      <c r="DM68" s="52" t="str">
        <f t="shared" si="522"/>
        <v>OK</v>
      </c>
    </row>
    <row r="69" spans="1:117" ht="15" x14ac:dyDescent="0.25">
      <c r="A69" s="15"/>
      <c r="B69" s="196" t="s">
        <v>388</v>
      </c>
      <c r="C69" s="15"/>
      <c r="D69" s="232"/>
      <c r="E69" s="18"/>
      <c r="F69" s="23">
        <f>SUM(F62:F68)</f>
        <v>46526425</v>
      </c>
      <c r="G69" s="18"/>
      <c r="H69" s="23">
        <f>SUM(H62:H68)</f>
        <v>46298253</v>
      </c>
      <c r="I69" s="52"/>
      <c r="J69" s="18"/>
      <c r="K69" s="23">
        <f>SUM(K62:K68)</f>
        <v>46526425</v>
      </c>
      <c r="L69" s="52"/>
      <c r="M69" s="18"/>
      <c r="N69" s="23">
        <f>SUM(N62:N68)</f>
        <v>46250883</v>
      </c>
      <c r="O69" s="52"/>
      <c r="P69" s="18"/>
      <c r="Q69" s="23">
        <f>SUM(Q62:Q68)</f>
        <v>46130908</v>
      </c>
      <c r="R69" s="52"/>
      <c r="S69" s="18"/>
      <c r="T69" s="23">
        <f>SUM(T62:T68)</f>
        <v>46368951</v>
      </c>
      <c r="U69" s="52"/>
      <c r="V69" s="18"/>
      <c r="W69" s="23">
        <f>SUM(W62:W68)</f>
        <v>46037501</v>
      </c>
      <c r="X69" s="52"/>
      <c r="Y69" s="18"/>
      <c r="Z69" s="23">
        <f>SUM(Z62:Z68)</f>
        <v>46175272</v>
      </c>
      <c r="AA69" s="52"/>
      <c r="AB69" s="18"/>
      <c r="AC69" s="23">
        <f>SUM(AC62:AC68)</f>
        <v>46154572</v>
      </c>
      <c r="AD69" s="52"/>
      <c r="AE69" s="18"/>
      <c r="AF69" s="23">
        <f>SUM(AF62:AF68)</f>
        <v>46274748</v>
      </c>
      <c r="AG69" s="52"/>
      <c r="AH69" s="18"/>
      <c r="AI69" s="23">
        <f>SUM(AI62:AI68)</f>
        <v>46363096</v>
      </c>
      <c r="AJ69" s="52"/>
      <c r="AK69" s="18"/>
      <c r="AL69" s="23">
        <f>SUM(AL62:AL68)</f>
        <v>46130908</v>
      </c>
      <c r="AM69" s="52"/>
      <c r="AN69" s="18"/>
      <c r="AO69" s="23">
        <f>SUM(AO62:AO68)</f>
        <v>46526425</v>
      </c>
      <c r="AP69" s="52"/>
      <c r="AQ69" s="18"/>
      <c r="AR69" s="23">
        <f>SUM(AR62:AR68)</f>
        <v>46177278</v>
      </c>
      <c r="AS69" s="52"/>
      <c r="AT69" s="18"/>
      <c r="AU69" s="23">
        <f>SUM(AU62:AU68)</f>
        <v>46186837</v>
      </c>
      <c r="AV69" s="52"/>
      <c r="AW69" s="18"/>
      <c r="AX69" s="23">
        <f>SUM(AX62:AX68)</f>
        <v>45273164</v>
      </c>
      <c r="AY69" s="52"/>
      <c r="AZ69" s="18"/>
      <c r="BA69" s="23">
        <f>SUM(BA62:BA68)</f>
        <v>46526425</v>
      </c>
      <c r="BB69" s="52"/>
      <c r="BC69" s="18"/>
      <c r="BD69" s="23">
        <f>SUM(BD62:BD68)</f>
        <v>46252309</v>
      </c>
      <c r="BE69" s="52"/>
      <c r="BF69" s="18"/>
      <c r="BG69" s="23">
        <f>SUM(BG62:BG68)</f>
        <v>46406843</v>
      </c>
      <c r="BH69" s="52"/>
      <c r="BI69" s="18"/>
      <c r="BJ69" s="23">
        <f>SUM(BJ62:BJ68)</f>
        <v>46110052</v>
      </c>
      <c r="BK69" s="52"/>
      <c r="BL69" s="18"/>
      <c r="BM69" s="23">
        <f>SUM(BM62:BM68)</f>
        <v>46247397</v>
      </c>
      <c r="BN69" s="52"/>
      <c r="BO69" s="18"/>
      <c r="BP69" s="23">
        <f>SUM(BP62:BP68)</f>
        <v>46093456</v>
      </c>
      <c r="BQ69" s="52"/>
      <c r="BR69" s="18"/>
      <c r="BS69" s="23">
        <f>SUM(BS62:BS68)</f>
        <v>46107588</v>
      </c>
      <c r="BT69" s="52"/>
      <c r="BU69" s="18"/>
      <c r="BV69" s="23">
        <f>SUM(BV62:BV68)</f>
        <v>46526425</v>
      </c>
      <c r="BW69" s="52"/>
      <c r="BX69" s="18"/>
      <c r="BY69" s="23">
        <f>SUM(BY62:BY68)</f>
        <v>46200824</v>
      </c>
      <c r="BZ69" s="52"/>
      <c r="CA69" s="18"/>
      <c r="CB69" s="23">
        <f>SUM(CB62:CB68)</f>
        <v>46526425</v>
      </c>
      <c r="CC69" s="52"/>
      <c r="CD69" s="18"/>
      <c r="CE69" s="23">
        <f>SUM(CE62:CE68)</f>
        <v>46429929</v>
      </c>
      <c r="CF69" s="52"/>
      <c r="CG69" s="18"/>
      <c r="CH69" s="23">
        <f>SUM(CH62:CH68)</f>
        <v>46205941</v>
      </c>
      <c r="CI69" s="52"/>
      <c r="CJ69" s="18"/>
      <c r="CK69" s="23">
        <f>SUM(CK62:CK68)</f>
        <v>46131261</v>
      </c>
      <c r="CL69" s="52"/>
      <c r="CM69" s="18"/>
      <c r="CN69" s="23">
        <f>SUM(CN62:CN68)</f>
        <v>46367604</v>
      </c>
      <c r="CO69" s="52"/>
      <c r="CP69" s="18"/>
      <c r="CQ69" s="23">
        <f>SUM(CQ62:CQ68)</f>
        <v>46525527</v>
      </c>
      <c r="CR69" s="52"/>
      <c r="CS69" s="18"/>
      <c r="CT69" s="23">
        <f>SUM(CT62:CT68)</f>
        <v>46126690</v>
      </c>
      <c r="CU69" s="52"/>
      <c r="CV69" s="18"/>
      <c r="CW69" s="23">
        <f>SUM(CW62:CW68)</f>
        <v>46474999</v>
      </c>
      <c r="CX69" s="52"/>
      <c r="CY69" s="18"/>
      <c r="CZ69" s="23">
        <f>SUM(CZ62:CZ68)</f>
        <v>46526425</v>
      </c>
      <c r="DA69" s="52"/>
      <c r="DB69" s="18"/>
      <c r="DC69" s="23">
        <f>SUM(DC62:DC68)</f>
        <v>46247397</v>
      </c>
      <c r="DD69" s="52"/>
      <c r="DE69" s="18"/>
      <c r="DF69" s="23">
        <f>SUM(DF62:DF68)</f>
        <v>46116720</v>
      </c>
      <c r="DG69" s="52"/>
      <c r="DH69" s="18"/>
      <c r="DI69" s="23">
        <f>SUM(DI62:DI68)</f>
        <v>46169230</v>
      </c>
      <c r="DJ69" s="52"/>
      <c r="DK69" s="18"/>
      <c r="DL69" s="23">
        <f>SUM(DL62:DL68)</f>
        <v>46194915</v>
      </c>
      <c r="DM69" s="52"/>
    </row>
    <row r="70" spans="1:117" x14ac:dyDescent="0.25">
      <c r="A70" s="187">
        <v>8</v>
      </c>
      <c r="B70" s="3" t="s">
        <v>389</v>
      </c>
      <c r="C70" s="187"/>
      <c r="D70" s="233"/>
      <c r="E70" s="187"/>
      <c r="F70" s="187"/>
      <c r="G70" s="187"/>
      <c r="H70" s="187"/>
      <c r="I70" s="15"/>
      <c r="J70" s="191"/>
      <c r="K70" s="191"/>
      <c r="L70" s="15"/>
      <c r="M70" s="191"/>
      <c r="N70" s="191"/>
      <c r="O70" s="15"/>
      <c r="P70" s="191"/>
      <c r="Q70" s="191"/>
      <c r="R70" s="15"/>
      <c r="S70" s="191"/>
      <c r="T70" s="191"/>
      <c r="U70" s="15"/>
      <c r="V70" s="191"/>
      <c r="W70" s="191"/>
      <c r="X70" s="15"/>
      <c r="Y70" s="191"/>
      <c r="Z70" s="191"/>
      <c r="AA70" s="15"/>
      <c r="AB70" s="191"/>
      <c r="AC70" s="191"/>
      <c r="AD70" s="15"/>
      <c r="AE70" s="191"/>
      <c r="AF70" s="191"/>
      <c r="AG70" s="15"/>
      <c r="AH70" s="191"/>
      <c r="AI70" s="191"/>
      <c r="AJ70" s="15"/>
      <c r="AK70" s="191"/>
      <c r="AL70" s="191"/>
      <c r="AM70" s="15"/>
      <c r="AN70" s="191"/>
      <c r="AO70" s="191"/>
      <c r="AP70" s="15"/>
      <c r="AQ70" s="191"/>
      <c r="AR70" s="191"/>
      <c r="AS70" s="15"/>
      <c r="AT70" s="191"/>
      <c r="AU70" s="191"/>
      <c r="AV70" s="15"/>
      <c r="AW70" s="191"/>
      <c r="AX70" s="191"/>
      <c r="AY70" s="15"/>
      <c r="AZ70" s="191"/>
      <c r="BA70" s="191"/>
      <c r="BB70" s="15"/>
      <c r="BC70" s="191"/>
      <c r="BD70" s="191"/>
      <c r="BE70" s="15"/>
      <c r="BF70" s="191"/>
      <c r="BG70" s="191"/>
      <c r="BH70" s="15"/>
      <c r="BI70" s="191"/>
      <c r="BJ70" s="191"/>
      <c r="BK70" s="15"/>
      <c r="BL70" s="191"/>
      <c r="BM70" s="191"/>
      <c r="BN70" s="15"/>
      <c r="BO70" s="191"/>
      <c r="BP70" s="191"/>
      <c r="BQ70" s="15"/>
      <c r="BR70" s="191"/>
      <c r="BS70" s="191"/>
      <c r="BT70" s="15"/>
      <c r="BU70" s="191"/>
      <c r="BV70" s="191"/>
      <c r="BW70" s="15"/>
      <c r="BX70" s="191"/>
      <c r="BY70" s="191"/>
      <c r="BZ70" s="15"/>
      <c r="CA70" s="191"/>
      <c r="CB70" s="191"/>
      <c r="CC70" s="15"/>
      <c r="CD70" s="191"/>
      <c r="CE70" s="191"/>
      <c r="CF70" s="15"/>
      <c r="CG70" s="191"/>
      <c r="CH70" s="191"/>
      <c r="CI70" s="15"/>
      <c r="CJ70" s="235"/>
      <c r="CK70" s="235"/>
      <c r="CL70" s="15"/>
      <c r="CM70" s="235"/>
      <c r="CN70" s="235"/>
      <c r="CO70" s="15"/>
      <c r="CP70" s="235"/>
      <c r="CQ70" s="235"/>
      <c r="CR70" s="15"/>
      <c r="CS70" s="235"/>
      <c r="CT70" s="235"/>
      <c r="CU70" s="15"/>
      <c r="CV70" s="235"/>
      <c r="CW70" s="235"/>
      <c r="CX70" s="15"/>
      <c r="CY70" s="235"/>
      <c r="CZ70" s="235"/>
      <c r="DA70" s="15"/>
      <c r="DB70" s="191"/>
      <c r="DC70" s="191"/>
      <c r="DD70" s="15"/>
      <c r="DE70" s="191"/>
      <c r="DF70" s="191"/>
      <c r="DG70" s="15"/>
      <c r="DH70" s="235"/>
      <c r="DI70" s="235"/>
      <c r="DJ70" s="15"/>
      <c r="DK70" s="235"/>
      <c r="DL70" s="235"/>
      <c r="DM70" s="15"/>
    </row>
    <row r="71" spans="1:117" ht="15" x14ac:dyDescent="0.25">
      <c r="A71" s="197">
        <v>8.1</v>
      </c>
      <c r="B71" s="16" t="s">
        <v>390</v>
      </c>
      <c r="C71" s="15" t="s">
        <v>56</v>
      </c>
      <c r="D71" s="232">
        <v>4.49</v>
      </c>
      <c r="E71" s="18">
        <v>53144</v>
      </c>
      <c r="F71" s="17">
        <f t="shared" ref="F71:F79" si="523">ROUND(D71*E71,0)</f>
        <v>238617</v>
      </c>
      <c r="G71" s="18">
        <v>52880</v>
      </c>
      <c r="H71" s="17">
        <f t="shared" ref="H71:H79" si="524">ROUND($D71*G71,0)</f>
        <v>237431</v>
      </c>
      <c r="I71" s="52" t="str">
        <f t="shared" ref="I71:I79" si="525">+IF(G71&lt;=$E71,"OK","NO OK")</f>
        <v>OK</v>
      </c>
      <c r="J71" s="18">
        <v>53144</v>
      </c>
      <c r="K71" s="17">
        <f t="shared" ref="K71:K79" si="526">ROUND($D71*J71,0)</f>
        <v>238617</v>
      </c>
      <c r="L71" s="52" t="str">
        <f t="shared" ref="L71:L79" si="527">+IF(J71&lt;=$E71,"OK","NO OK")</f>
        <v>OK</v>
      </c>
      <c r="M71" s="18">
        <v>52829</v>
      </c>
      <c r="N71" s="17">
        <f t="shared" ref="N71:N79" si="528">ROUND($D71*M71,0)</f>
        <v>237202</v>
      </c>
      <c r="O71" s="52" t="str">
        <f t="shared" ref="O71:O79" si="529">+IF(M71&lt;=$E71,"OK","NO OK")</f>
        <v>OK</v>
      </c>
      <c r="P71" s="18">
        <v>52692</v>
      </c>
      <c r="Q71" s="17">
        <f t="shared" ref="Q71:Q79" si="530">ROUND($D71*P71,0)</f>
        <v>236587</v>
      </c>
      <c r="R71" s="52" t="str">
        <f t="shared" ref="R71:R79" si="531">+IF(P71&lt;=$E71,"OK","NO OK")</f>
        <v>OK</v>
      </c>
      <c r="S71" s="18">
        <v>52964</v>
      </c>
      <c r="T71" s="17">
        <f t="shared" ref="T71:T79" si="532">ROUND($D71*S71,0)</f>
        <v>237808</v>
      </c>
      <c r="U71" s="52" t="str">
        <f t="shared" ref="U71:U79" si="533">+IF(S71&lt;=$E71,"OK","NO OK")</f>
        <v>OK</v>
      </c>
      <c r="V71" s="18">
        <v>52586</v>
      </c>
      <c r="W71" s="17">
        <f t="shared" ref="W71:W79" si="534">ROUND($D71*V71,0)</f>
        <v>236111</v>
      </c>
      <c r="X71" s="52" t="str">
        <f t="shared" ref="X71:X79" si="535">+IF(V71&lt;=$E71,"OK","NO OK")</f>
        <v>OK</v>
      </c>
      <c r="Y71" s="18">
        <v>53000</v>
      </c>
      <c r="Z71" s="17">
        <f t="shared" ref="Z71:Z79" si="536">ROUND($D71*Y71,0)</f>
        <v>237970</v>
      </c>
      <c r="AA71" s="52" t="str">
        <f t="shared" ref="AA71:AA79" si="537">+IF(Y71&lt;=$E71,"OK","NO OK")</f>
        <v>OK</v>
      </c>
      <c r="AB71" s="18">
        <v>52719</v>
      </c>
      <c r="AC71" s="17">
        <f t="shared" ref="AC71:AC79" si="538">ROUND($D71*AB71,0)</f>
        <v>236708</v>
      </c>
      <c r="AD71" s="52" t="str">
        <f t="shared" ref="AD71:AD79" si="539">+IF(AB71&lt;=$E71,"OK","NO OK")</f>
        <v>OK</v>
      </c>
      <c r="AE71" s="18">
        <v>52857</v>
      </c>
      <c r="AF71" s="17">
        <f t="shared" ref="AF71:AF79" si="540">ROUND($D71*AE71,0)</f>
        <v>237328</v>
      </c>
      <c r="AG71" s="52" t="str">
        <f t="shared" ref="AG71:AG79" si="541">+IF(AE71&lt;=$E71,"OK","NO OK")</f>
        <v>OK</v>
      </c>
      <c r="AH71" s="18">
        <v>52960</v>
      </c>
      <c r="AI71" s="17">
        <f t="shared" ref="AI71:AI79" si="542">ROUND($D71*AH71,0)</f>
        <v>237790</v>
      </c>
      <c r="AJ71" s="52" t="str">
        <f t="shared" ref="AJ71:AJ79" si="543">+IF(AH71&lt;=$E71,"OK","NO OK")</f>
        <v>OK</v>
      </c>
      <c r="AK71" s="18">
        <v>52692</v>
      </c>
      <c r="AL71" s="17">
        <f t="shared" ref="AL71:AL79" si="544">ROUND($D71*AK71,0)</f>
        <v>236587</v>
      </c>
      <c r="AM71" s="52" t="str">
        <f t="shared" ref="AM71:AM79" si="545">+IF(AK71&lt;=$E71,"OK","NO OK")</f>
        <v>OK</v>
      </c>
      <c r="AN71" s="18">
        <v>53144</v>
      </c>
      <c r="AO71" s="17">
        <f t="shared" ref="AO71:AO79" si="546">ROUND($D71*AN71,0)</f>
        <v>238617</v>
      </c>
      <c r="AP71" s="52" t="str">
        <f t="shared" ref="AP71:AP79" si="547">+IF(AN71&lt;=$E71,"OK","NO OK")</f>
        <v>OK</v>
      </c>
      <c r="AQ71" s="18">
        <v>52745</v>
      </c>
      <c r="AR71" s="17">
        <f t="shared" ref="AR71:AR79" si="548">ROUND($D71*AQ71,0)</f>
        <v>236825</v>
      </c>
      <c r="AS71" s="52" t="str">
        <f t="shared" ref="AS71:AS79" si="549">+IF(AQ71&lt;=$E71,"OK","NO OK")</f>
        <v>OK</v>
      </c>
      <c r="AT71" s="18">
        <v>52756</v>
      </c>
      <c r="AU71" s="17">
        <f t="shared" ref="AU71:AU79" si="550">ROUND($D71*AT71,0)</f>
        <v>236874</v>
      </c>
      <c r="AV71" s="52" t="str">
        <f t="shared" ref="AV71:AV79" si="551">+IF(AT71&lt;=$E71,"OK","NO OK")</f>
        <v>OK</v>
      </c>
      <c r="AW71" s="18">
        <v>53144</v>
      </c>
      <c r="AX71" s="17">
        <f t="shared" ref="AX71:AX79" si="552">ROUND($D71*AW71,0)</f>
        <v>238617</v>
      </c>
      <c r="AY71" s="52" t="str">
        <f t="shared" ref="AY71:AY79" si="553">+IF(AW71&lt;=$E71,"OK","NO OK")</f>
        <v>OK</v>
      </c>
      <c r="AZ71" s="18">
        <v>53144</v>
      </c>
      <c r="BA71" s="17">
        <f t="shared" ref="BA71:BA79" si="554">ROUND($D71*AZ71,0)</f>
        <v>238617</v>
      </c>
      <c r="BB71" s="52" t="str">
        <f t="shared" ref="BB71:BB79" si="555">+IF(AZ71&lt;=$E71,"OK","NO OK")</f>
        <v>OK</v>
      </c>
      <c r="BC71" s="18">
        <v>52830</v>
      </c>
      <c r="BD71" s="17">
        <f t="shared" ref="BD71:BD79" si="556">ROUND($D71*BC71,0)</f>
        <v>237207</v>
      </c>
      <c r="BE71" s="52" t="str">
        <f t="shared" ref="BE71:BE79" si="557">+IF(BC71&lt;=$E71,"OK","NO OK")</f>
        <v>OK</v>
      </c>
      <c r="BF71" s="18">
        <v>52894</v>
      </c>
      <c r="BG71" s="17">
        <f t="shared" ref="BG71:BG79" si="558">ROUND($D71*BF71,0)</f>
        <v>237494</v>
      </c>
      <c r="BH71" s="52" t="str">
        <f t="shared" ref="BH71:BH79" si="559">+IF(BF71&lt;=$E71,"OK","NO OK")</f>
        <v>OK</v>
      </c>
      <c r="BI71" s="18">
        <v>52668</v>
      </c>
      <c r="BJ71" s="17">
        <f t="shared" ref="BJ71:BJ79" si="560">ROUND($D71*BI71,0)</f>
        <v>236479</v>
      </c>
      <c r="BK71" s="52" t="str">
        <f t="shared" ref="BK71:BK79" si="561">+IF(BI71&lt;=$E71,"OK","NO OK")</f>
        <v>OK</v>
      </c>
      <c r="BL71" s="18">
        <v>52825</v>
      </c>
      <c r="BM71" s="17">
        <f t="shared" ref="BM71:BM79" si="562">ROUND($D71*BL71,0)</f>
        <v>237184</v>
      </c>
      <c r="BN71" s="52" t="str">
        <f t="shared" ref="BN71:BN79" si="563">+IF(BL71&lt;=$E71,"OK","NO OK")</f>
        <v>OK</v>
      </c>
      <c r="BO71" s="18">
        <v>52649</v>
      </c>
      <c r="BP71" s="17">
        <f t="shared" ref="BP71:BP79" si="564">ROUND($D71*BO71,0)</f>
        <v>236394</v>
      </c>
      <c r="BQ71" s="52" t="str">
        <f t="shared" ref="BQ71:BQ79" si="565">+IF(BO71&lt;=$E71,"OK","NO OK")</f>
        <v>OK</v>
      </c>
      <c r="BR71" s="18">
        <v>52666</v>
      </c>
      <c r="BS71" s="17">
        <f t="shared" ref="BS71:BS79" si="566">ROUND($D71*BR71,0)</f>
        <v>236470</v>
      </c>
      <c r="BT71" s="52" t="str">
        <f t="shared" ref="BT71:BT79" si="567">+IF(BR71&lt;=$E71,"OK","NO OK")</f>
        <v>OK</v>
      </c>
      <c r="BU71" s="18">
        <v>53144</v>
      </c>
      <c r="BV71" s="17">
        <f t="shared" ref="BV71:BV79" si="568">ROUND($D71*BU71,0)</f>
        <v>238617</v>
      </c>
      <c r="BW71" s="52" t="str">
        <f t="shared" ref="BW71:BW79" si="569">+IF(BU71&lt;=$E71,"OK","NO OK")</f>
        <v>OK</v>
      </c>
      <c r="BX71" s="18">
        <v>52772</v>
      </c>
      <c r="BY71" s="17">
        <f t="shared" ref="BY71:BY79" si="570">ROUND($D71*BX71,0)</f>
        <v>236946</v>
      </c>
      <c r="BZ71" s="52" t="str">
        <f t="shared" ref="BZ71:BZ79" si="571">+IF(BX71&lt;=$E71,"OK","NO OK")</f>
        <v>OK</v>
      </c>
      <c r="CA71" s="18">
        <v>53144</v>
      </c>
      <c r="CB71" s="17">
        <f t="shared" ref="CB71:CB79" si="572">ROUND($D71*CA71,0)</f>
        <v>238617</v>
      </c>
      <c r="CC71" s="52" t="str">
        <f t="shared" ref="CC71:CC79" si="573">+IF(CA71&lt;=$E71,"OK","NO OK")</f>
        <v>OK</v>
      </c>
      <c r="CD71" s="18">
        <v>53100</v>
      </c>
      <c r="CE71" s="17">
        <f t="shared" ref="CE71:CE79" si="574">ROUND($D71*CD71,0)</f>
        <v>238419</v>
      </c>
      <c r="CF71" s="52" t="str">
        <f t="shared" ref="CF71:CF79" si="575">+IF(CD71&lt;=$E71,"OK","NO OK")</f>
        <v>OK</v>
      </c>
      <c r="CG71" s="18">
        <v>52777</v>
      </c>
      <c r="CH71" s="17">
        <f t="shared" ref="CH71:CH79" si="576">ROUND($D71*CG71,0)</f>
        <v>236969</v>
      </c>
      <c r="CI71" s="52" t="str">
        <f t="shared" ref="CI71:CI79" si="577">+IF(CG71&lt;=$E71,"OK","NO OK")</f>
        <v>OK</v>
      </c>
      <c r="CJ71" s="18">
        <v>53144</v>
      </c>
      <c r="CK71" s="17">
        <f t="shared" ref="CK71:CK79" si="578">ROUND($D71*CJ71,0)</f>
        <v>238617</v>
      </c>
      <c r="CL71" s="52" t="str">
        <f t="shared" ref="CL71:CL79" si="579">+IF(CJ71&lt;=$E71,"OK","NO OK")</f>
        <v>OK</v>
      </c>
      <c r="CM71" s="18">
        <v>53000</v>
      </c>
      <c r="CN71" s="17">
        <f t="shared" ref="CN71:CN79" si="580">ROUND($D71*CM71,0)</f>
        <v>237970</v>
      </c>
      <c r="CO71" s="52" t="str">
        <f t="shared" ref="CO71:CO79" si="581">+IF(CM71&lt;=$E71,"OK","NO OK")</f>
        <v>OK</v>
      </c>
      <c r="CP71" s="18">
        <v>53144</v>
      </c>
      <c r="CQ71" s="17">
        <f t="shared" ref="CQ71:CQ79" si="582">ROUND($D71*CP71,0)</f>
        <v>238617</v>
      </c>
      <c r="CR71" s="52" t="str">
        <f t="shared" ref="CR71:CR79" si="583">+IF(CP71&lt;=$E71,"OK","NO OK")</f>
        <v>OK</v>
      </c>
      <c r="CS71" s="18">
        <v>52687</v>
      </c>
      <c r="CT71" s="17">
        <f t="shared" ref="CT71:CT79" si="584">ROUND($D71*CS71,0)</f>
        <v>236565</v>
      </c>
      <c r="CU71" s="52" t="str">
        <f t="shared" ref="CU71:CU79" si="585">+IF(CS71&lt;=$E71,"OK","NO OK")</f>
        <v>OK</v>
      </c>
      <c r="CV71" s="18">
        <v>53086</v>
      </c>
      <c r="CW71" s="17">
        <f t="shared" ref="CW71:CW79" si="586">ROUND($D71*CV71,0)</f>
        <v>238356</v>
      </c>
      <c r="CX71" s="52" t="str">
        <f t="shared" ref="CX71:CX79" si="587">+IF(CV71&lt;=$E71,"OK","NO OK")</f>
        <v>OK</v>
      </c>
      <c r="CY71" s="18">
        <v>53144</v>
      </c>
      <c r="CZ71" s="17">
        <f t="shared" ref="CZ71:CZ79" si="588">ROUND($D71*CY71,0)</f>
        <v>238617</v>
      </c>
      <c r="DA71" s="52" t="str">
        <f t="shared" ref="DA71:DA79" si="589">+IF(CY71&lt;=$E71,"OK","NO OK")</f>
        <v>OK</v>
      </c>
      <c r="DB71" s="18">
        <v>52825</v>
      </c>
      <c r="DC71" s="17">
        <f t="shared" ref="DC71:DC79" si="590">ROUND($D71*DB71,0)</f>
        <v>237184</v>
      </c>
      <c r="DD71" s="52" t="str">
        <f t="shared" ref="DD71:DD79" si="591">+IF(DB71&lt;=$E71,"OK","NO OK")</f>
        <v>OK</v>
      </c>
      <c r="DE71" s="18">
        <v>52676</v>
      </c>
      <c r="DF71" s="17">
        <f t="shared" ref="DF71:DF79" si="592">ROUND($D71*DE71,0)</f>
        <v>236515</v>
      </c>
      <c r="DG71" s="52" t="str">
        <f t="shared" ref="DG71:DG79" si="593">+IF(DE71&lt;=$E71,"OK","NO OK")</f>
        <v>OK</v>
      </c>
      <c r="DH71" s="18">
        <v>52736</v>
      </c>
      <c r="DI71" s="17">
        <f t="shared" ref="DI71:DI79" si="594">ROUND($D71*DH71,0)</f>
        <v>236785</v>
      </c>
      <c r="DJ71" s="52" t="str">
        <f t="shared" ref="DJ71:DJ79" si="595">+IF(DH71&lt;=$E71,"OK","NO OK")</f>
        <v>OK</v>
      </c>
      <c r="DK71" s="18">
        <v>52765</v>
      </c>
      <c r="DL71" s="17">
        <f t="shared" ref="DL71:DL79" si="596">ROUND($D71*DK71,0)</f>
        <v>236915</v>
      </c>
      <c r="DM71" s="52" t="str">
        <f t="shared" ref="DM71:DM79" si="597">+IF(DK71&lt;=$E71,"OK","NO OK")</f>
        <v>OK</v>
      </c>
    </row>
    <row r="72" spans="1:117" ht="15" x14ac:dyDescent="0.25">
      <c r="A72" s="197">
        <v>8.1999999999999993</v>
      </c>
      <c r="B72" s="16" t="s">
        <v>391</v>
      </c>
      <c r="C72" s="15" t="s">
        <v>56</v>
      </c>
      <c r="D72" s="232">
        <v>23.27</v>
      </c>
      <c r="E72" s="18">
        <v>19397</v>
      </c>
      <c r="F72" s="17">
        <f t="shared" si="523"/>
        <v>451368</v>
      </c>
      <c r="G72" s="18">
        <v>19300</v>
      </c>
      <c r="H72" s="17">
        <f t="shared" si="524"/>
        <v>449111</v>
      </c>
      <c r="I72" s="52" t="str">
        <f t="shared" si="525"/>
        <v>OK</v>
      </c>
      <c r="J72" s="18">
        <v>19397</v>
      </c>
      <c r="K72" s="17">
        <f t="shared" si="526"/>
        <v>451368</v>
      </c>
      <c r="L72" s="52" t="str">
        <f t="shared" si="527"/>
        <v>OK</v>
      </c>
      <c r="M72" s="18">
        <v>19282</v>
      </c>
      <c r="N72" s="17">
        <f t="shared" si="528"/>
        <v>448692</v>
      </c>
      <c r="O72" s="52" t="str">
        <f t="shared" si="529"/>
        <v>OK</v>
      </c>
      <c r="P72" s="18">
        <v>19232</v>
      </c>
      <c r="Q72" s="17">
        <f t="shared" si="530"/>
        <v>447529</v>
      </c>
      <c r="R72" s="52" t="str">
        <f t="shared" si="531"/>
        <v>OK</v>
      </c>
      <c r="S72" s="18">
        <v>19331</v>
      </c>
      <c r="T72" s="17">
        <f t="shared" si="532"/>
        <v>449832</v>
      </c>
      <c r="U72" s="52" t="str">
        <f t="shared" si="533"/>
        <v>OK</v>
      </c>
      <c r="V72" s="18">
        <v>19193</v>
      </c>
      <c r="W72" s="17">
        <f t="shared" si="534"/>
        <v>446621</v>
      </c>
      <c r="X72" s="52" t="str">
        <f t="shared" si="535"/>
        <v>OK</v>
      </c>
      <c r="Y72" s="18">
        <v>19397</v>
      </c>
      <c r="Z72" s="17">
        <f t="shared" si="536"/>
        <v>451368</v>
      </c>
      <c r="AA72" s="52" t="str">
        <f t="shared" si="537"/>
        <v>OK</v>
      </c>
      <c r="AB72" s="18">
        <v>19242</v>
      </c>
      <c r="AC72" s="17">
        <f t="shared" si="538"/>
        <v>447761</v>
      </c>
      <c r="AD72" s="52" t="str">
        <f t="shared" si="539"/>
        <v>OK</v>
      </c>
      <c r="AE72" s="18">
        <v>19292</v>
      </c>
      <c r="AF72" s="17">
        <f t="shared" si="540"/>
        <v>448925</v>
      </c>
      <c r="AG72" s="52" t="str">
        <f t="shared" si="541"/>
        <v>OK</v>
      </c>
      <c r="AH72" s="18">
        <v>19330</v>
      </c>
      <c r="AI72" s="17">
        <f t="shared" si="542"/>
        <v>449809</v>
      </c>
      <c r="AJ72" s="52" t="str">
        <f t="shared" si="543"/>
        <v>OK</v>
      </c>
      <c r="AK72" s="18">
        <v>19232</v>
      </c>
      <c r="AL72" s="17">
        <f t="shared" si="544"/>
        <v>447529</v>
      </c>
      <c r="AM72" s="52" t="str">
        <f t="shared" si="545"/>
        <v>OK</v>
      </c>
      <c r="AN72" s="18">
        <v>19397</v>
      </c>
      <c r="AO72" s="17">
        <f t="shared" si="546"/>
        <v>451368</v>
      </c>
      <c r="AP72" s="52" t="str">
        <f t="shared" si="547"/>
        <v>OK</v>
      </c>
      <c r="AQ72" s="18">
        <v>19252</v>
      </c>
      <c r="AR72" s="17">
        <f t="shared" si="548"/>
        <v>447994</v>
      </c>
      <c r="AS72" s="52" t="str">
        <f t="shared" si="549"/>
        <v>OK</v>
      </c>
      <c r="AT72" s="18">
        <v>19255</v>
      </c>
      <c r="AU72" s="17">
        <f t="shared" si="550"/>
        <v>448064</v>
      </c>
      <c r="AV72" s="52" t="str">
        <f t="shared" si="551"/>
        <v>OK</v>
      </c>
      <c r="AW72" s="18">
        <v>19397</v>
      </c>
      <c r="AX72" s="17">
        <f t="shared" si="552"/>
        <v>451368</v>
      </c>
      <c r="AY72" s="52" t="str">
        <f t="shared" si="553"/>
        <v>OK</v>
      </c>
      <c r="AZ72" s="18">
        <v>19397</v>
      </c>
      <c r="BA72" s="17">
        <f t="shared" si="554"/>
        <v>451368</v>
      </c>
      <c r="BB72" s="52" t="str">
        <f t="shared" si="555"/>
        <v>OK</v>
      </c>
      <c r="BC72" s="18">
        <v>19283</v>
      </c>
      <c r="BD72" s="17">
        <f t="shared" si="556"/>
        <v>448715</v>
      </c>
      <c r="BE72" s="52" t="str">
        <f t="shared" si="557"/>
        <v>OK</v>
      </c>
      <c r="BF72" s="18">
        <v>19306</v>
      </c>
      <c r="BG72" s="17">
        <f t="shared" si="558"/>
        <v>449251</v>
      </c>
      <c r="BH72" s="52" t="str">
        <f t="shared" si="559"/>
        <v>OK</v>
      </c>
      <c r="BI72" s="18">
        <v>19223</v>
      </c>
      <c r="BJ72" s="17">
        <f t="shared" si="560"/>
        <v>447319</v>
      </c>
      <c r="BK72" s="52" t="str">
        <f t="shared" si="561"/>
        <v>OK</v>
      </c>
      <c r="BL72" s="18">
        <v>19281</v>
      </c>
      <c r="BM72" s="17">
        <f t="shared" si="562"/>
        <v>448669</v>
      </c>
      <c r="BN72" s="52" t="str">
        <f t="shared" si="563"/>
        <v>OK</v>
      </c>
      <c r="BO72" s="18">
        <v>19216</v>
      </c>
      <c r="BP72" s="17">
        <f t="shared" si="564"/>
        <v>447156</v>
      </c>
      <c r="BQ72" s="52" t="str">
        <f t="shared" si="565"/>
        <v>OK</v>
      </c>
      <c r="BR72" s="18">
        <v>19222</v>
      </c>
      <c r="BS72" s="17">
        <f t="shared" si="566"/>
        <v>447296</v>
      </c>
      <c r="BT72" s="52" t="str">
        <f t="shared" si="567"/>
        <v>OK</v>
      </c>
      <c r="BU72" s="18">
        <v>19397</v>
      </c>
      <c r="BV72" s="17">
        <f t="shared" si="568"/>
        <v>451368</v>
      </c>
      <c r="BW72" s="52" t="str">
        <f t="shared" si="569"/>
        <v>OK</v>
      </c>
      <c r="BX72" s="18">
        <v>19261</v>
      </c>
      <c r="BY72" s="17">
        <f t="shared" si="570"/>
        <v>448203</v>
      </c>
      <c r="BZ72" s="52" t="str">
        <f t="shared" si="571"/>
        <v>OK</v>
      </c>
      <c r="CA72" s="18">
        <v>19397</v>
      </c>
      <c r="CB72" s="17">
        <f t="shared" si="572"/>
        <v>451368</v>
      </c>
      <c r="CC72" s="52" t="str">
        <f t="shared" si="573"/>
        <v>OK</v>
      </c>
      <c r="CD72" s="18">
        <v>19300</v>
      </c>
      <c r="CE72" s="17">
        <f t="shared" si="574"/>
        <v>449111</v>
      </c>
      <c r="CF72" s="52" t="str">
        <f t="shared" si="575"/>
        <v>OK</v>
      </c>
      <c r="CG72" s="18">
        <v>19263</v>
      </c>
      <c r="CH72" s="17">
        <f t="shared" si="576"/>
        <v>448250</v>
      </c>
      <c r="CI72" s="52" t="str">
        <f t="shared" si="577"/>
        <v>OK</v>
      </c>
      <c r="CJ72" s="18">
        <v>19397</v>
      </c>
      <c r="CK72" s="17">
        <f t="shared" si="578"/>
        <v>451368</v>
      </c>
      <c r="CL72" s="52" t="str">
        <f t="shared" si="579"/>
        <v>OK</v>
      </c>
      <c r="CM72" s="18">
        <v>19300</v>
      </c>
      <c r="CN72" s="17">
        <f t="shared" si="580"/>
        <v>449111</v>
      </c>
      <c r="CO72" s="52" t="str">
        <f t="shared" si="581"/>
        <v>OK</v>
      </c>
      <c r="CP72" s="18">
        <v>19397</v>
      </c>
      <c r="CQ72" s="17">
        <f t="shared" si="582"/>
        <v>451368</v>
      </c>
      <c r="CR72" s="52" t="str">
        <f t="shared" si="583"/>
        <v>OK</v>
      </c>
      <c r="CS72" s="18">
        <v>19230</v>
      </c>
      <c r="CT72" s="17">
        <f t="shared" si="584"/>
        <v>447482</v>
      </c>
      <c r="CU72" s="52" t="str">
        <f t="shared" si="585"/>
        <v>OK</v>
      </c>
      <c r="CV72" s="18">
        <v>19376</v>
      </c>
      <c r="CW72" s="17">
        <f t="shared" si="586"/>
        <v>450880</v>
      </c>
      <c r="CX72" s="52" t="str">
        <f t="shared" si="587"/>
        <v>OK</v>
      </c>
      <c r="CY72" s="18">
        <v>19397</v>
      </c>
      <c r="CZ72" s="17">
        <f t="shared" si="588"/>
        <v>451368</v>
      </c>
      <c r="DA72" s="52" t="str">
        <f t="shared" si="589"/>
        <v>OK</v>
      </c>
      <c r="DB72" s="18">
        <v>19281</v>
      </c>
      <c r="DC72" s="17">
        <f t="shared" si="590"/>
        <v>448669</v>
      </c>
      <c r="DD72" s="52" t="str">
        <f t="shared" si="591"/>
        <v>OK</v>
      </c>
      <c r="DE72" s="18">
        <v>19226</v>
      </c>
      <c r="DF72" s="17">
        <f t="shared" si="592"/>
        <v>447389</v>
      </c>
      <c r="DG72" s="52" t="str">
        <f t="shared" si="593"/>
        <v>OK</v>
      </c>
      <c r="DH72" s="18">
        <v>19248</v>
      </c>
      <c r="DI72" s="17">
        <f t="shared" si="594"/>
        <v>447901</v>
      </c>
      <c r="DJ72" s="52" t="str">
        <f t="shared" si="595"/>
        <v>OK</v>
      </c>
      <c r="DK72" s="18">
        <v>19259</v>
      </c>
      <c r="DL72" s="17">
        <f t="shared" si="596"/>
        <v>448157</v>
      </c>
      <c r="DM72" s="52" t="str">
        <f t="shared" si="597"/>
        <v>OK</v>
      </c>
    </row>
    <row r="73" spans="1:117" ht="15" x14ac:dyDescent="0.25">
      <c r="A73" s="197">
        <v>8.3000000000000007</v>
      </c>
      <c r="B73" s="16" t="s">
        <v>392</v>
      </c>
      <c r="C73" s="15" t="s">
        <v>56</v>
      </c>
      <c r="D73" s="232">
        <v>35.18</v>
      </c>
      <c r="E73" s="18">
        <v>21515</v>
      </c>
      <c r="F73" s="17">
        <f t="shared" si="523"/>
        <v>756898</v>
      </c>
      <c r="G73" s="18">
        <v>21410</v>
      </c>
      <c r="H73" s="17">
        <f t="shared" si="524"/>
        <v>753204</v>
      </c>
      <c r="I73" s="52" t="str">
        <f t="shared" si="525"/>
        <v>OK</v>
      </c>
      <c r="J73" s="18">
        <v>21515</v>
      </c>
      <c r="K73" s="17">
        <f t="shared" si="526"/>
        <v>756898</v>
      </c>
      <c r="L73" s="52" t="str">
        <f t="shared" si="527"/>
        <v>OK</v>
      </c>
      <c r="M73" s="18">
        <v>21388</v>
      </c>
      <c r="N73" s="17">
        <f t="shared" si="528"/>
        <v>752430</v>
      </c>
      <c r="O73" s="52" t="str">
        <f t="shared" si="529"/>
        <v>OK</v>
      </c>
      <c r="P73" s="18">
        <v>21332</v>
      </c>
      <c r="Q73" s="17">
        <f t="shared" si="530"/>
        <v>750460</v>
      </c>
      <c r="R73" s="52" t="str">
        <f t="shared" si="531"/>
        <v>OK</v>
      </c>
      <c r="S73" s="18">
        <v>21442</v>
      </c>
      <c r="T73" s="17">
        <f t="shared" si="532"/>
        <v>754330</v>
      </c>
      <c r="U73" s="52" t="str">
        <f t="shared" si="533"/>
        <v>OK</v>
      </c>
      <c r="V73" s="18">
        <v>21289</v>
      </c>
      <c r="W73" s="17">
        <f t="shared" si="534"/>
        <v>748947</v>
      </c>
      <c r="X73" s="52" t="str">
        <f t="shared" si="535"/>
        <v>OK</v>
      </c>
      <c r="Y73" s="18">
        <v>21500</v>
      </c>
      <c r="Z73" s="17">
        <f t="shared" si="536"/>
        <v>756370</v>
      </c>
      <c r="AA73" s="52" t="str">
        <f t="shared" si="537"/>
        <v>OK</v>
      </c>
      <c r="AB73" s="18">
        <v>21343</v>
      </c>
      <c r="AC73" s="17">
        <f t="shared" si="538"/>
        <v>750847</v>
      </c>
      <c r="AD73" s="52" t="str">
        <f t="shared" si="539"/>
        <v>OK</v>
      </c>
      <c r="AE73" s="18">
        <v>21399</v>
      </c>
      <c r="AF73" s="17">
        <f t="shared" si="540"/>
        <v>752817</v>
      </c>
      <c r="AG73" s="52" t="str">
        <f t="shared" si="541"/>
        <v>OK</v>
      </c>
      <c r="AH73" s="18">
        <v>21440</v>
      </c>
      <c r="AI73" s="17">
        <f t="shared" si="542"/>
        <v>754259</v>
      </c>
      <c r="AJ73" s="52" t="str">
        <f t="shared" si="543"/>
        <v>OK</v>
      </c>
      <c r="AK73" s="18">
        <v>21332</v>
      </c>
      <c r="AL73" s="17">
        <f t="shared" si="544"/>
        <v>750460</v>
      </c>
      <c r="AM73" s="52" t="str">
        <f t="shared" si="545"/>
        <v>OK</v>
      </c>
      <c r="AN73" s="18">
        <v>21515</v>
      </c>
      <c r="AO73" s="17">
        <f t="shared" si="546"/>
        <v>756898</v>
      </c>
      <c r="AP73" s="52" t="str">
        <f t="shared" si="547"/>
        <v>OK</v>
      </c>
      <c r="AQ73" s="18">
        <v>21354</v>
      </c>
      <c r="AR73" s="17">
        <f t="shared" si="548"/>
        <v>751234</v>
      </c>
      <c r="AS73" s="52" t="str">
        <f t="shared" si="549"/>
        <v>OK</v>
      </c>
      <c r="AT73" s="18">
        <v>21358</v>
      </c>
      <c r="AU73" s="17">
        <f t="shared" si="550"/>
        <v>751374</v>
      </c>
      <c r="AV73" s="52" t="str">
        <f t="shared" si="551"/>
        <v>OK</v>
      </c>
      <c r="AW73" s="18">
        <v>21515</v>
      </c>
      <c r="AX73" s="17">
        <f t="shared" si="552"/>
        <v>756898</v>
      </c>
      <c r="AY73" s="52" t="str">
        <f t="shared" si="553"/>
        <v>OK</v>
      </c>
      <c r="AZ73" s="18">
        <v>21515</v>
      </c>
      <c r="BA73" s="17">
        <f t="shared" si="554"/>
        <v>756898</v>
      </c>
      <c r="BB73" s="52" t="str">
        <f t="shared" si="555"/>
        <v>OK</v>
      </c>
      <c r="BC73" s="18">
        <v>21388</v>
      </c>
      <c r="BD73" s="17">
        <f t="shared" si="556"/>
        <v>752430</v>
      </c>
      <c r="BE73" s="52" t="str">
        <f t="shared" si="557"/>
        <v>OK</v>
      </c>
      <c r="BF73" s="18">
        <v>21414</v>
      </c>
      <c r="BG73" s="17">
        <f t="shared" si="558"/>
        <v>753345</v>
      </c>
      <c r="BH73" s="52" t="str">
        <f t="shared" si="559"/>
        <v>OK</v>
      </c>
      <c r="BI73" s="18">
        <v>21322</v>
      </c>
      <c r="BJ73" s="17">
        <f t="shared" si="560"/>
        <v>750108</v>
      </c>
      <c r="BK73" s="52" t="str">
        <f t="shared" si="561"/>
        <v>OK</v>
      </c>
      <c r="BL73" s="18">
        <v>21386</v>
      </c>
      <c r="BM73" s="17">
        <f t="shared" si="562"/>
        <v>752359</v>
      </c>
      <c r="BN73" s="52" t="str">
        <f t="shared" si="563"/>
        <v>OK</v>
      </c>
      <c r="BO73" s="18">
        <v>21315</v>
      </c>
      <c r="BP73" s="17">
        <f t="shared" si="564"/>
        <v>749862</v>
      </c>
      <c r="BQ73" s="52" t="str">
        <f t="shared" si="565"/>
        <v>OK</v>
      </c>
      <c r="BR73" s="18">
        <v>21321</v>
      </c>
      <c r="BS73" s="17">
        <f t="shared" si="566"/>
        <v>750073</v>
      </c>
      <c r="BT73" s="52" t="str">
        <f t="shared" si="567"/>
        <v>OK</v>
      </c>
      <c r="BU73" s="18">
        <v>21515</v>
      </c>
      <c r="BV73" s="17">
        <f t="shared" si="568"/>
        <v>756898</v>
      </c>
      <c r="BW73" s="52" t="str">
        <f t="shared" si="569"/>
        <v>OK</v>
      </c>
      <c r="BX73" s="18">
        <v>21364</v>
      </c>
      <c r="BY73" s="17">
        <f t="shared" si="570"/>
        <v>751586</v>
      </c>
      <c r="BZ73" s="52" t="str">
        <f t="shared" si="571"/>
        <v>OK</v>
      </c>
      <c r="CA73" s="18">
        <v>21515</v>
      </c>
      <c r="CB73" s="17">
        <f t="shared" si="572"/>
        <v>756898</v>
      </c>
      <c r="CC73" s="52" t="str">
        <f t="shared" si="573"/>
        <v>OK</v>
      </c>
      <c r="CD73" s="18">
        <v>21500</v>
      </c>
      <c r="CE73" s="17">
        <f t="shared" si="574"/>
        <v>756370</v>
      </c>
      <c r="CF73" s="52" t="str">
        <f t="shared" si="575"/>
        <v>OK</v>
      </c>
      <c r="CG73" s="18">
        <v>21367</v>
      </c>
      <c r="CH73" s="17">
        <f t="shared" si="576"/>
        <v>751691</v>
      </c>
      <c r="CI73" s="52" t="str">
        <f t="shared" si="577"/>
        <v>OK</v>
      </c>
      <c r="CJ73" s="18">
        <v>21515</v>
      </c>
      <c r="CK73" s="17">
        <f t="shared" si="578"/>
        <v>756898</v>
      </c>
      <c r="CL73" s="52" t="str">
        <f t="shared" si="579"/>
        <v>OK</v>
      </c>
      <c r="CM73" s="18">
        <v>21400</v>
      </c>
      <c r="CN73" s="17">
        <f t="shared" si="580"/>
        <v>752852</v>
      </c>
      <c r="CO73" s="52" t="str">
        <f t="shared" si="581"/>
        <v>OK</v>
      </c>
      <c r="CP73" s="18">
        <v>21515</v>
      </c>
      <c r="CQ73" s="17">
        <f t="shared" si="582"/>
        <v>756898</v>
      </c>
      <c r="CR73" s="52" t="str">
        <f t="shared" si="583"/>
        <v>OK</v>
      </c>
      <c r="CS73" s="18">
        <v>21330</v>
      </c>
      <c r="CT73" s="17">
        <f t="shared" si="584"/>
        <v>750389</v>
      </c>
      <c r="CU73" s="52" t="str">
        <f t="shared" si="585"/>
        <v>OK</v>
      </c>
      <c r="CV73" s="18">
        <v>21491</v>
      </c>
      <c r="CW73" s="17">
        <f t="shared" si="586"/>
        <v>756053</v>
      </c>
      <c r="CX73" s="52" t="str">
        <f t="shared" si="587"/>
        <v>OK</v>
      </c>
      <c r="CY73" s="18">
        <v>21515</v>
      </c>
      <c r="CZ73" s="17">
        <f t="shared" si="588"/>
        <v>756898</v>
      </c>
      <c r="DA73" s="52" t="str">
        <f t="shared" si="589"/>
        <v>OK</v>
      </c>
      <c r="DB73" s="18">
        <v>21386</v>
      </c>
      <c r="DC73" s="17">
        <f t="shared" si="590"/>
        <v>752359</v>
      </c>
      <c r="DD73" s="52" t="str">
        <f t="shared" si="591"/>
        <v>OK</v>
      </c>
      <c r="DE73" s="18">
        <v>21326</v>
      </c>
      <c r="DF73" s="17">
        <f t="shared" si="592"/>
        <v>750249</v>
      </c>
      <c r="DG73" s="52" t="str">
        <f t="shared" si="593"/>
        <v>OK</v>
      </c>
      <c r="DH73" s="18">
        <v>21350</v>
      </c>
      <c r="DI73" s="17">
        <f t="shared" si="594"/>
        <v>751093</v>
      </c>
      <c r="DJ73" s="52" t="str">
        <f t="shared" si="595"/>
        <v>OK</v>
      </c>
      <c r="DK73" s="18">
        <v>21362</v>
      </c>
      <c r="DL73" s="17">
        <f t="shared" si="596"/>
        <v>751515</v>
      </c>
      <c r="DM73" s="52" t="str">
        <f t="shared" si="597"/>
        <v>OK</v>
      </c>
    </row>
    <row r="74" spans="1:117" ht="25.5" x14ac:dyDescent="0.25">
      <c r="A74" s="197">
        <v>8.4</v>
      </c>
      <c r="B74" s="16" t="s">
        <v>393</v>
      </c>
      <c r="C74" s="15" t="s">
        <v>56</v>
      </c>
      <c r="D74" s="232">
        <v>23.27</v>
      </c>
      <c r="E74" s="18">
        <v>53908</v>
      </c>
      <c r="F74" s="17">
        <f t="shared" si="523"/>
        <v>1254439</v>
      </c>
      <c r="G74" s="18">
        <v>53640</v>
      </c>
      <c r="H74" s="17">
        <f t="shared" si="524"/>
        <v>1248203</v>
      </c>
      <c r="I74" s="52" t="str">
        <f t="shared" si="525"/>
        <v>OK</v>
      </c>
      <c r="J74" s="18">
        <v>53908</v>
      </c>
      <c r="K74" s="17">
        <f t="shared" si="526"/>
        <v>1254439</v>
      </c>
      <c r="L74" s="52" t="str">
        <f t="shared" si="527"/>
        <v>OK</v>
      </c>
      <c r="M74" s="18">
        <v>53589</v>
      </c>
      <c r="N74" s="17">
        <f t="shared" si="528"/>
        <v>1247016</v>
      </c>
      <c r="O74" s="52" t="str">
        <f t="shared" si="529"/>
        <v>OK</v>
      </c>
      <c r="P74" s="18">
        <v>53450</v>
      </c>
      <c r="Q74" s="17">
        <f t="shared" si="530"/>
        <v>1243782</v>
      </c>
      <c r="R74" s="52" t="str">
        <f t="shared" si="531"/>
        <v>OK</v>
      </c>
      <c r="S74" s="18">
        <v>53725</v>
      </c>
      <c r="T74" s="17">
        <f t="shared" si="532"/>
        <v>1250181</v>
      </c>
      <c r="U74" s="52" t="str">
        <f t="shared" si="533"/>
        <v>OK</v>
      </c>
      <c r="V74" s="18">
        <v>53342</v>
      </c>
      <c r="W74" s="17">
        <f t="shared" si="534"/>
        <v>1241268</v>
      </c>
      <c r="X74" s="52" t="str">
        <f t="shared" si="535"/>
        <v>OK</v>
      </c>
      <c r="Y74" s="18">
        <v>53500</v>
      </c>
      <c r="Z74" s="17">
        <f t="shared" si="536"/>
        <v>1244945</v>
      </c>
      <c r="AA74" s="52" t="str">
        <f t="shared" si="537"/>
        <v>OK</v>
      </c>
      <c r="AB74" s="18">
        <v>53477</v>
      </c>
      <c r="AC74" s="17">
        <f t="shared" si="538"/>
        <v>1244410</v>
      </c>
      <c r="AD74" s="52" t="str">
        <f t="shared" si="539"/>
        <v>OK</v>
      </c>
      <c r="AE74" s="18">
        <v>53617</v>
      </c>
      <c r="AF74" s="17">
        <f t="shared" si="540"/>
        <v>1247668</v>
      </c>
      <c r="AG74" s="52" t="str">
        <f t="shared" si="541"/>
        <v>OK</v>
      </c>
      <c r="AH74" s="18">
        <v>53720</v>
      </c>
      <c r="AI74" s="17">
        <f t="shared" si="542"/>
        <v>1250064</v>
      </c>
      <c r="AJ74" s="52" t="str">
        <f t="shared" si="543"/>
        <v>OK</v>
      </c>
      <c r="AK74" s="18">
        <v>53450</v>
      </c>
      <c r="AL74" s="17">
        <f t="shared" si="544"/>
        <v>1243782</v>
      </c>
      <c r="AM74" s="52" t="str">
        <f t="shared" si="545"/>
        <v>OK</v>
      </c>
      <c r="AN74" s="18">
        <v>53908</v>
      </c>
      <c r="AO74" s="17">
        <f t="shared" si="546"/>
        <v>1254439</v>
      </c>
      <c r="AP74" s="52" t="str">
        <f t="shared" si="547"/>
        <v>OK</v>
      </c>
      <c r="AQ74" s="18">
        <v>53504</v>
      </c>
      <c r="AR74" s="17">
        <f t="shared" si="548"/>
        <v>1245038</v>
      </c>
      <c r="AS74" s="52" t="str">
        <f t="shared" si="549"/>
        <v>OK</v>
      </c>
      <c r="AT74" s="18">
        <v>53514</v>
      </c>
      <c r="AU74" s="17">
        <f t="shared" si="550"/>
        <v>1245271</v>
      </c>
      <c r="AV74" s="52" t="str">
        <f t="shared" si="551"/>
        <v>OK</v>
      </c>
      <c r="AW74" s="18">
        <v>53908</v>
      </c>
      <c r="AX74" s="17">
        <f t="shared" si="552"/>
        <v>1254439</v>
      </c>
      <c r="AY74" s="52" t="str">
        <f t="shared" si="553"/>
        <v>OK</v>
      </c>
      <c r="AZ74" s="18">
        <v>53908</v>
      </c>
      <c r="BA74" s="17">
        <f t="shared" si="554"/>
        <v>1254439</v>
      </c>
      <c r="BB74" s="52" t="str">
        <f t="shared" si="555"/>
        <v>OK</v>
      </c>
      <c r="BC74" s="18">
        <v>53590</v>
      </c>
      <c r="BD74" s="17">
        <f t="shared" si="556"/>
        <v>1247039</v>
      </c>
      <c r="BE74" s="52" t="str">
        <f t="shared" si="557"/>
        <v>OK</v>
      </c>
      <c r="BF74" s="18">
        <v>53655</v>
      </c>
      <c r="BG74" s="17">
        <f t="shared" si="558"/>
        <v>1248552</v>
      </c>
      <c r="BH74" s="52" t="str">
        <f t="shared" si="559"/>
        <v>OK</v>
      </c>
      <c r="BI74" s="18">
        <v>53426</v>
      </c>
      <c r="BJ74" s="17">
        <f t="shared" si="560"/>
        <v>1243223</v>
      </c>
      <c r="BK74" s="52" t="str">
        <f t="shared" si="561"/>
        <v>OK</v>
      </c>
      <c r="BL74" s="18">
        <v>53585</v>
      </c>
      <c r="BM74" s="17">
        <f t="shared" si="562"/>
        <v>1246923</v>
      </c>
      <c r="BN74" s="52" t="str">
        <f t="shared" si="563"/>
        <v>OK</v>
      </c>
      <c r="BO74" s="18">
        <v>53406</v>
      </c>
      <c r="BP74" s="17">
        <f t="shared" si="564"/>
        <v>1242758</v>
      </c>
      <c r="BQ74" s="52" t="str">
        <f t="shared" si="565"/>
        <v>OK</v>
      </c>
      <c r="BR74" s="18">
        <v>53423</v>
      </c>
      <c r="BS74" s="17">
        <f t="shared" si="566"/>
        <v>1243153</v>
      </c>
      <c r="BT74" s="52" t="str">
        <f t="shared" si="567"/>
        <v>OK</v>
      </c>
      <c r="BU74" s="18">
        <v>53908</v>
      </c>
      <c r="BV74" s="17">
        <f t="shared" si="568"/>
        <v>1254439</v>
      </c>
      <c r="BW74" s="52" t="str">
        <f t="shared" si="569"/>
        <v>OK</v>
      </c>
      <c r="BX74" s="18">
        <v>53531</v>
      </c>
      <c r="BY74" s="17">
        <f t="shared" si="570"/>
        <v>1245666</v>
      </c>
      <c r="BZ74" s="52" t="str">
        <f t="shared" si="571"/>
        <v>OK</v>
      </c>
      <c r="CA74" s="18">
        <v>53908</v>
      </c>
      <c r="CB74" s="17">
        <f t="shared" si="572"/>
        <v>1254439</v>
      </c>
      <c r="CC74" s="52" t="str">
        <f t="shared" si="573"/>
        <v>OK</v>
      </c>
      <c r="CD74" s="18">
        <v>53900</v>
      </c>
      <c r="CE74" s="17">
        <f t="shared" si="574"/>
        <v>1254253</v>
      </c>
      <c r="CF74" s="52" t="str">
        <f t="shared" si="575"/>
        <v>OK</v>
      </c>
      <c r="CG74" s="18">
        <v>53536</v>
      </c>
      <c r="CH74" s="17">
        <f t="shared" si="576"/>
        <v>1245783</v>
      </c>
      <c r="CI74" s="52" t="str">
        <f t="shared" si="577"/>
        <v>OK</v>
      </c>
      <c r="CJ74" s="18">
        <v>53908</v>
      </c>
      <c r="CK74" s="17">
        <f t="shared" si="578"/>
        <v>1254439</v>
      </c>
      <c r="CL74" s="52" t="str">
        <f t="shared" si="579"/>
        <v>OK</v>
      </c>
      <c r="CM74" s="18">
        <v>53700</v>
      </c>
      <c r="CN74" s="17">
        <f t="shared" si="580"/>
        <v>1249599</v>
      </c>
      <c r="CO74" s="52" t="str">
        <f t="shared" si="581"/>
        <v>OK</v>
      </c>
      <c r="CP74" s="18">
        <v>53908</v>
      </c>
      <c r="CQ74" s="17">
        <f t="shared" si="582"/>
        <v>1254439</v>
      </c>
      <c r="CR74" s="52" t="str">
        <f t="shared" si="583"/>
        <v>OK</v>
      </c>
      <c r="CS74" s="18">
        <v>53444</v>
      </c>
      <c r="CT74" s="17">
        <f t="shared" si="584"/>
        <v>1243642</v>
      </c>
      <c r="CU74" s="52" t="str">
        <f t="shared" si="585"/>
        <v>OK</v>
      </c>
      <c r="CV74" s="18">
        <v>53849</v>
      </c>
      <c r="CW74" s="17">
        <f t="shared" si="586"/>
        <v>1253066</v>
      </c>
      <c r="CX74" s="52" t="str">
        <f t="shared" si="587"/>
        <v>OK</v>
      </c>
      <c r="CY74" s="18">
        <v>53908</v>
      </c>
      <c r="CZ74" s="17">
        <f t="shared" si="588"/>
        <v>1254439</v>
      </c>
      <c r="DA74" s="52" t="str">
        <f t="shared" si="589"/>
        <v>OK</v>
      </c>
      <c r="DB74" s="18">
        <v>53585</v>
      </c>
      <c r="DC74" s="17">
        <f t="shared" si="590"/>
        <v>1246923</v>
      </c>
      <c r="DD74" s="52" t="str">
        <f t="shared" si="591"/>
        <v>OK</v>
      </c>
      <c r="DE74" s="18">
        <v>53434</v>
      </c>
      <c r="DF74" s="17">
        <f t="shared" si="592"/>
        <v>1243409</v>
      </c>
      <c r="DG74" s="52" t="str">
        <f t="shared" si="593"/>
        <v>OK</v>
      </c>
      <c r="DH74" s="18">
        <v>53494</v>
      </c>
      <c r="DI74" s="17">
        <f t="shared" si="594"/>
        <v>1244805</v>
      </c>
      <c r="DJ74" s="52" t="str">
        <f t="shared" si="595"/>
        <v>OK</v>
      </c>
      <c r="DK74" s="18">
        <v>53524</v>
      </c>
      <c r="DL74" s="17">
        <f t="shared" si="596"/>
        <v>1245503</v>
      </c>
      <c r="DM74" s="52" t="str">
        <f t="shared" si="597"/>
        <v>OK</v>
      </c>
    </row>
    <row r="75" spans="1:117" ht="25.5" x14ac:dyDescent="0.25">
      <c r="A75" s="197">
        <v>8.5</v>
      </c>
      <c r="B75" s="16" t="s">
        <v>394</v>
      </c>
      <c r="C75" s="15" t="s">
        <v>56</v>
      </c>
      <c r="D75" s="232">
        <v>30.6</v>
      </c>
      <c r="E75" s="18">
        <v>51995</v>
      </c>
      <c r="F75" s="17">
        <f t="shared" si="523"/>
        <v>1591047</v>
      </c>
      <c r="G75" s="18">
        <v>51740</v>
      </c>
      <c r="H75" s="17">
        <f t="shared" si="524"/>
        <v>1583244</v>
      </c>
      <c r="I75" s="52" t="str">
        <f t="shared" si="525"/>
        <v>OK</v>
      </c>
      <c r="J75" s="18">
        <v>51995</v>
      </c>
      <c r="K75" s="17">
        <f t="shared" si="526"/>
        <v>1591047</v>
      </c>
      <c r="L75" s="52" t="str">
        <f t="shared" si="527"/>
        <v>OK</v>
      </c>
      <c r="M75" s="18">
        <v>51687</v>
      </c>
      <c r="N75" s="17">
        <f t="shared" si="528"/>
        <v>1581622</v>
      </c>
      <c r="O75" s="52" t="str">
        <f t="shared" si="529"/>
        <v>OK</v>
      </c>
      <c r="P75" s="18">
        <v>51553</v>
      </c>
      <c r="Q75" s="17">
        <f t="shared" si="530"/>
        <v>1577522</v>
      </c>
      <c r="R75" s="52" t="str">
        <f t="shared" si="531"/>
        <v>OK</v>
      </c>
      <c r="S75" s="18">
        <v>51819</v>
      </c>
      <c r="T75" s="17">
        <f t="shared" si="532"/>
        <v>1585661</v>
      </c>
      <c r="U75" s="52" t="str">
        <f t="shared" si="533"/>
        <v>OK</v>
      </c>
      <c r="V75" s="18">
        <v>51449</v>
      </c>
      <c r="W75" s="17">
        <f t="shared" si="534"/>
        <v>1574339</v>
      </c>
      <c r="X75" s="52" t="str">
        <f t="shared" si="535"/>
        <v>OK</v>
      </c>
      <c r="Y75" s="18">
        <v>51500</v>
      </c>
      <c r="Z75" s="17">
        <f t="shared" si="536"/>
        <v>1575900</v>
      </c>
      <c r="AA75" s="52" t="str">
        <f t="shared" si="537"/>
        <v>OK</v>
      </c>
      <c r="AB75" s="18">
        <v>51579</v>
      </c>
      <c r="AC75" s="17">
        <f t="shared" si="538"/>
        <v>1578317</v>
      </c>
      <c r="AD75" s="52" t="str">
        <f t="shared" si="539"/>
        <v>OK</v>
      </c>
      <c r="AE75" s="18">
        <v>51714</v>
      </c>
      <c r="AF75" s="17">
        <f t="shared" si="540"/>
        <v>1582448</v>
      </c>
      <c r="AG75" s="52" t="str">
        <f t="shared" si="541"/>
        <v>OK</v>
      </c>
      <c r="AH75" s="18">
        <v>51810</v>
      </c>
      <c r="AI75" s="17">
        <f t="shared" si="542"/>
        <v>1585386</v>
      </c>
      <c r="AJ75" s="52" t="str">
        <f t="shared" si="543"/>
        <v>OK</v>
      </c>
      <c r="AK75" s="18">
        <v>51553</v>
      </c>
      <c r="AL75" s="17">
        <f t="shared" si="544"/>
        <v>1577522</v>
      </c>
      <c r="AM75" s="52" t="str">
        <f t="shared" si="545"/>
        <v>OK</v>
      </c>
      <c r="AN75" s="18">
        <v>51995</v>
      </c>
      <c r="AO75" s="17">
        <f t="shared" si="546"/>
        <v>1591047</v>
      </c>
      <c r="AP75" s="52" t="str">
        <f t="shared" si="547"/>
        <v>OK</v>
      </c>
      <c r="AQ75" s="18">
        <v>51605</v>
      </c>
      <c r="AR75" s="17">
        <f t="shared" si="548"/>
        <v>1579113</v>
      </c>
      <c r="AS75" s="52" t="str">
        <f t="shared" si="549"/>
        <v>OK</v>
      </c>
      <c r="AT75" s="18">
        <v>51615</v>
      </c>
      <c r="AU75" s="17">
        <f t="shared" si="550"/>
        <v>1579419</v>
      </c>
      <c r="AV75" s="52" t="str">
        <f t="shared" si="551"/>
        <v>OK</v>
      </c>
      <c r="AW75" s="18">
        <v>51995</v>
      </c>
      <c r="AX75" s="17">
        <f t="shared" si="552"/>
        <v>1591047</v>
      </c>
      <c r="AY75" s="52" t="str">
        <f t="shared" si="553"/>
        <v>OK</v>
      </c>
      <c r="AZ75" s="18">
        <v>51995</v>
      </c>
      <c r="BA75" s="17">
        <f t="shared" si="554"/>
        <v>1591047</v>
      </c>
      <c r="BB75" s="52" t="str">
        <f t="shared" si="555"/>
        <v>OK</v>
      </c>
      <c r="BC75" s="18">
        <v>51688</v>
      </c>
      <c r="BD75" s="17">
        <f t="shared" si="556"/>
        <v>1581653</v>
      </c>
      <c r="BE75" s="52" t="str">
        <f t="shared" si="557"/>
        <v>OK</v>
      </c>
      <c r="BF75" s="18">
        <v>51751</v>
      </c>
      <c r="BG75" s="17">
        <f t="shared" si="558"/>
        <v>1583581</v>
      </c>
      <c r="BH75" s="52" t="str">
        <f t="shared" si="559"/>
        <v>OK</v>
      </c>
      <c r="BI75" s="18">
        <v>51530</v>
      </c>
      <c r="BJ75" s="17">
        <f t="shared" si="560"/>
        <v>1576818</v>
      </c>
      <c r="BK75" s="52" t="str">
        <f t="shared" si="561"/>
        <v>OK</v>
      </c>
      <c r="BL75" s="18">
        <v>51683</v>
      </c>
      <c r="BM75" s="17">
        <f t="shared" si="562"/>
        <v>1581500</v>
      </c>
      <c r="BN75" s="52" t="str">
        <f t="shared" si="563"/>
        <v>OK</v>
      </c>
      <c r="BO75" s="18">
        <v>51511</v>
      </c>
      <c r="BP75" s="17">
        <f t="shared" si="564"/>
        <v>1576237</v>
      </c>
      <c r="BQ75" s="52" t="str">
        <f t="shared" si="565"/>
        <v>OK</v>
      </c>
      <c r="BR75" s="18">
        <v>51527</v>
      </c>
      <c r="BS75" s="17">
        <f t="shared" si="566"/>
        <v>1576726</v>
      </c>
      <c r="BT75" s="52" t="str">
        <f t="shared" si="567"/>
        <v>OK</v>
      </c>
      <c r="BU75" s="18">
        <v>51995</v>
      </c>
      <c r="BV75" s="17">
        <f t="shared" si="568"/>
        <v>1591047</v>
      </c>
      <c r="BW75" s="52" t="str">
        <f t="shared" si="569"/>
        <v>OK</v>
      </c>
      <c r="BX75" s="18">
        <v>51631</v>
      </c>
      <c r="BY75" s="17">
        <f t="shared" si="570"/>
        <v>1579909</v>
      </c>
      <c r="BZ75" s="52" t="str">
        <f t="shared" si="571"/>
        <v>OK</v>
      </c>
      <c r="CA75" s="18">
        <v>51995</v>
      </c>
      <c r="CB75" s="17">
        <f t="shared" si="572"/>
        <v>1591047</v>
      </c>
      <c r="CC75" s="52" t="str">
        <f t="shared" si="573"/>
        <v>OK</v>
      </c>
      <c r="CD75" s="18">
        <v>51990</v>
      </c>
      <c r="CE75" s="17">
        <f t="shared" si="574"/>
        <v>1590894</v>
      </c>
      <c r="CF75" s="52" t="str">
        <f t="shared" si="575"/>
        <v>OK</v>
      </c>
      <c r="CG75" s="18">
        <v>51636</v>
      </c>
      <c r="CH75" s="17">
        <f t="shared" si="576"/>
        <v>1580062</v>
      </c>
      <c r="CI75" s="52" t="str">
        <f t="shared" si="577"/>
        <v>OK</v>
      </c>
      <c r="CJ75" s="18">
        <v>51995</v>
      </c>
      <c r="CK75" s="17">
        <f t="shared" si="578"/>
        <v>1591047</v>
      </c>
      <c r="CL75" s="52" t="str">
        <f t="shared" si="579"/>
        <v>OK</v>
      </c>
      <c r="CM75" s="18">
        <v>51820</v>
      </c>
      <c r="CN75" s="17">
        <f t="shared" si="580"/>
        <v>1585692</v>
      </c>
      <c r="CO75" s="52" t="str">
        <f t="shared" si="581"/>
        <v>OK</v>
      </c>
      <c r="CP75" s="18">
        <v>51995</v>
      </c>
      <c r="CQ75" s="17">
        <f t="shared" si="582"/>
        <v>1591047</v>
      </c>
      <c r="CR75" s="52" t="str">
        <f t="shared" si="583"/>
        <v>OK</v>
      </c>
      <c r="CS75" s="18">
        <v>51548</v>
      </c>
      <c r="CT75" s="17">
        <f t="shared" si="584"/>
        <v>1577369</v>
      </c>
      <c r="CU75" s="52" t="str">
        <f t="shared" si="585"/>
        <v>OK</v>
      </c>
      <c r="CV75" s="18">
        <v>51938</v>
      </c>
      <c r="CW75" s="17">
        <f t="shared" si="586"/>
        <v>1589303</v>
      </c>
      <c r="CX75" s="52" t="str">
        <f t="shared" si="587"/>
        <v>OK</v>
      </c>
      <c r="CY75" s="18">
        <v>51995</v>
      </c>
      <c r="CZ75" s="17">
        <f t="shared" si="588"/>
        <v>1591047</v>
      </c>
      <c r="DA75" s="52" t="str">
        <f t="shared" si="589"/>
        <v>OK</v>
      </c>
      <c r="DB75" s="18">
        <v>51683</v>
      </c>
      <c r="DC75" s="17">
        <f t="shared" si="590"/>
        <v>1581500</v>
      </c>
      <c r="DD75" s="52" t="str">
        <f t="shared" si="591"/>
        <v>OK</v>
      </c>
      <c r="DE75" s="18">
        <v>51537</v>
      </c>
      <c r="DF75" s="17">
        <f t="shared" si="592"/>
        <v>1577032</v>
      </c>
      <c r="DG75" s="52" t="str">
        <f t="shared" si="593"/>
        <v>OK</v>
      </c>
      <c r="DH75" s="18">
        <v>51596</v>
      </c>
      <c r="DI75" s="17">
        <f t="shared" si="594"/>
        <v>1578838</v>
      </c>
      <c r="DJ75" s="52" t="str">
        <f t="shared" si="595"/>
        <v>OK</v>
      </c>
      <c r="DK75" s="18">
        <v>51624</v>
      </c>
      <c r="DL75" s="17">
        <f t="shared" si="596"/>
        <v>1579694</v>
      </c>
      <c r="DM75" s="52" t="str">
        <f t="shared" si="597"/>
        <v>OK</v>
      </c>
    </row>
    <row r="76" spans="1:117" ht="25.5" x14ac:dyDescent="0.25">
      <c r="A76" s="197">
        <v>8.6</v>
      </c>
      <c r="B76" s="16" t="s">
        <v>395</v>
      </c>
      <c r="C76" s="15" t="s">
        <v>56</v>
      </c>
      <c r="D76" s="232">
        <v>35.090000000000003</v>
      </c>
      <c r="E76" s="18">
        <v>46035</v>
      </c>
      <c r="F76" s="17">
        <f t="shared" si="523"/>
        <v>1615368</v>
      </c>
      <c r="G76" s="18">
        <v>45803</v>
      </c>
      <c r="H76" s="17">
        <f t="shared" si="524"/>
        <v>1607227</v>
      </c>
      <c r="I76" s="52" t="str">
        <f t="shared" si="525"/>
        <v>OK</v>
      </c>
      <c r="J76" s="18">
        <v>46035</v>
      </c>
      <c r="K76" s="17">
        <f t="shared" si="526"/>
        <v>1615368</v>
      </c>
      <c r="L76" s="52" t="str">
        <f t="shared" si="527"/>
        <v>OK</v>
      </c>
      <c r="M76" s="18">
        <v>45762</v>
      </c>
      <c r="N76" s="17">
        <f t="shared" si="528"/>
        <v>1605789</v>
      </c>
      <c r="O76" s="52" t="str">
        <f t="shared" si="529"/>
        <v>OK</v>
      </c>
      <c r="P76" s="18">
        <v>45644</v>
      </c>
      <c r="Q76" s="17">
        <f t="shared" si="530"/>
        <v>1601648</v>
      </c>
      <c r="R76" s="52" t="str">
        <f t="shared" si="531"/>
        <v>OK</v>
      </c>
      <c r="S76" s="18">
        <v>45879</v>
      </c>
      <c r="T76" s="17">
        <f t="shared" si="532"/>
        <v>1609894</v>
      </c>
      <c r="U76" s="52" t="str">
        <f t="shared" si="533"/>
        <v>OK</v>
      </c>
      <c r="V76" s="18">
        <v>45552</v>
      </c>
      <c r="W76" s="17">
        <f t="shared" si="534"/>
        <v>1598420</v>
      </c>
      <c r="X76" s="52" t="str">
        <f t="shared" si="535"/>
        <v>OK</v>
      </c>
      <c r="Y76" s="18">
        <v>46000</v>
      </c>
      <c r="Z76" s="17">
        <f t="shared" si="536"/>
        <v>1614140</v>
      </c>
      <c r="AA76" s="52" t="str">
        <f t="shared" si="537"/>
        <v>OK</v>
      </c>
      <c r="AB76" s="18">
        <v>45667</v>
      </c>
      <c r="AC76" s="17">
        <f t="shared" si="538"/>
        <v>1602455</v>
      </c>
      <c r="AD76" s="52" t="str">
        <f t="shared" si="539"/>
        <v>OK</v>
      </c>
      <c r="AE76" s="18">
        <v>45786</v>
      </c>
      <c r="AF76" s="17">
        <f t="shared" si="540"/>
        <v>1606631</v>
      </c>
      <c r="AG76" s="52" t="str">
        <f t="shared" si="541"/>
        <v>OK</v>
      </c>
      <c r="AH76" s="18">
        <v>45870</v>
      </c>
      <c r="AI76" s="17">
        <f t="shared" si="542"/>
        <v>1609578</v>
      </c>
      <c r="AJ76" s="52" t="str">
        <f t="shared" si="543"/>
        <v>OK</v>
      </c>
      <c r="AK76" s="18">
        <v>45644</v>
      </c>
      <c r="AL76" s="17">
        <f t="shared" si="544"/>
        <v>1601648</v>
      </c>
      <c r="AM76" s="52" t="str">
        <f t="shared" si="545"/>
        <v>OK</v>
      </c>
      <c r="AN76" s="18">
        <v>46035</v>
      </c>
      <c r="AO76" s="17">
        <f t="shared" si="546"/>
        <v>1615368</v>
      </c>
      <c r="AP76" s="52" t="str">
        <f t="shared" si="547"/>
        <v>OK</v>
      </c>
      <c r="AQ76" s="18">
        <v>45690</v>
      </c>
      <c r="AR76" s="17">
        <f t="shared" si="548"/>
        <v>1603262</v>
      </c>
      <c r="AS76" s="52" t="str">
        <f t="shared" si="549"/>
        <v>OK</v>
      </c>
      <c r="AT76" s="18">
        <v>45699</v>
      </c>
      <c r="AU76" s="17">
        <f t="shared" si="550"/>
        <v>1603578</v>
      </c>
      <c r="AV76" s="52" t="str">
        <f t="shared" si="551"/>
        <v>OK</v>
      </c>
      <c r="AW76" s="18">
        <v>46035</v>
      </c>
      <c r="AX76" s="17">
        <f t="shared" si="552"/>
        <v>1615368</v>
      </c>
      <c r="AY76" s="52" t="str">
        <f t="shared" si="553"/>
        <v>OK</v>
      </c>
      <c r="AZ76" s="18">
        <v>46035</v>
      </c>
      <c r="BA76" s="17">
        <f t="shared" si="554"/>
        <v>1615368</v>
      </c>
      <c r="BB76" s="52" t="str">
        <f t="shared" si="555"/>
        <v>OK</v>
      </c>
      <c r="BC76" s="18">
        <v>45763</v>
      </c>
      <c r="BD76" s="17">
        <f t="shared" si="556"/>
        <v>1605824</v>
      </c>
      <c r="BE76" s="52" t="str">
        <f t="shared" si="557"/>
        <v>OK</v>
      </c>
      <c r="BF76" s="18">
        <v>45819</v>
      </c>
      <c r="BG76" s="17">
        <f t="shared" si="558"/>
        <v>1607789</v>
      </c>
      <c r="BH76" s="52" t="str">
        <f t="shared" si="559"/>
        <v>OK</v>
      </c>
      <c r="BI76" s="18">
        <v>45623</v>
      </c>
      <c r="BJ76" s="17">
        <f t="shared" si="560"/>
        <v>1600911</v>
      </c>
      <c r="BK76" s="52" t="str">
        <f t="shared" si="561"/>
        <v>OK</v>
      </c>
      <c r="BL76" s="18">
        <v>45759</v>
      </c>
      <c r="BM76" s="17">
        <f t="shared" si="562"/>
        <v>1605683</v>
      </c>
      <c r="BN76" s="52" t="str">
        <f t="shared" si="563"/>
        <v>OK</v>
      </c>
      <c r="BO76" s="18">
        <v>45606</v>
      </c>
      <c r="BP76" s="17">
        <f t="shared" si="564"/>
        <v>1600315</v>
      </c>
      <c r="BQ76" s="52" t="str">
        <f t="shared" si="565"/>
        <v>OK</v>
      </c>
      <c r="BR76" s="18">
        <v>45621</v>
      </c>
      <c r="BS76" s="17">
        <f t="shared" si="566"/>
        <v>1600841</v>
      </c>
      <c r="BT76" s="52" t="str">
        <f t="shared" si="567"/>
        <v>OK</v>
      </c>
      <c r="BU76" s="18">
        <v>46035</v>
      </c>
      <c r="BV76" s="17">
        <f t="shared" si="568"/>
        <v>1615368</v>
      </c>
      <c r="BW76" s="52" t="str">
        <f t="shared" si="569"/>
        <v>OK</v>
      </c>
      <c r="BX76" s="18">
        <v>45713</v>
      </c>
      <c r="BY76" s="17">
        <f t="shared" si="570"/>
        <v>1604069</v>
      </c>
      <c r="BZ76" s="52" t="str">
        <f t="shared" si="571"/>
        <v>OK</v>
      </c>
      <c r="CA76" s="18">
        <v>46035</v>
      </c>
      <c r="CB76" s="17">
        <f t="shared" si="572"/>
        <v>1615368</v>
      </c>
      <c r="CC76" s="52" t="str">
        <f t="shared" si="573"/>
        <v>OK</v>
      </c>
      <c r="CD76" s="18">
        <v>46000</v>
      </c>
      <c r="CE76" s="17">
        <f t="shared" si="574"/>
        <v>1614140</v>
      </c>
      <c r="CF76" s="52" t="str">
        <f t="shared" si="575"/>
        <v>OK</v>
      </c>
      <c r="CG76" s="18">
        <v>45717</v>
      </c>
      <c r="CH76" s="17">
        <f t="shared" si="576"/>
        <v>1604210</v>
      </c>
      <c r="CI76" s="52" t="str">
        <f t="shared" si="577"/>
        <v>OK</v>
      </c>
      <c r="CJ76" s="18">
        <v>46035</v>
      </c>
      <c r="CK76" s="17">
        <f t="shared" si="578"/>
        <v>1615368</v>
      </c>
      <c r="CL76" s="52" t="str">
        <f t="shared" si="579"/>
        <v>OK</v>
      </c>
      <c r="CM76" s="18">
        <v>45900</v>
      </c>
      <c r="CN76" s="17">
        <f t="shared" si="580"/>
        <v>1610631</v>
      </c>
      <c r="CO76" s="52" t="str">
        <f t="shared" si="581"/>
        <v>OK</v>
      </c>
      <c r="CP76" s="18">
        <v>46035</v>
      </c>
      <c r="CQ76" s="17">
        <f t="shared" si="582"/>
        <v>1615368</v>
      </c>
      <c r="CR76" s="52" t="str">
        <f t="shared" si="583"/>
        <v>OK</v>
      </c>
      <c r="CS76" s="18">
        <v>45639</v>
      </c>
      <c r="CT76" s="17">
        <f t="shared" si="584"/>
        <v>1601473</v>
      </c>
      <c r="CU76" s="52" t="str">
        <f t="shared" si="585"/>
        <v>OK</v>
      </c>
      <c r="CV76" s="18">
        <v>45984</v>
      </c>
      <c r="CW76" s="17">
        <f t="shared" si="586"/>
        <v>1613579</v>
      </c>
      <c r="CX76" s="52" t="str">
        <f t="shared" si="587"/>
        <v>OK</v>
      </c>
      <c r="CY76" s="18">
        <v>46035</v>
      </c>
      <c r="CZ76" s="17">
        <f t="shared" si="588"/>
        <v>1615368</v>
      </c>
      <c r="DA76" s="52" t="str">
        <f t="shared" si="589"/>
        <v>OK</v>
      </c>
      <c r="DB76" s="18">
        <v>45759</v>
      </c>
      <c r="DC76" s="17">
        <f t="shared" si="590"/>
        <v>1605683</v>
      </c>
      <c r="DD76" s="52" t="str">
        <f t="shared" si="591"/>
        <v>OK</v>
      </c>
      <c r="DE76" s="18">
        <v>45630</v>
      </c>
      <c r="DF76" s="17">
        <f t="shared" si="592"/>
        <v>1601157</v>
      </c>
      <c r="DG76" s="52" t="str">
        <f t="shared" si="593"/>
        <v>OK</v>
      </c>
      <c r="DH76" s="18">
        <v>45682</v>
      </c>
      <c r="DI76" s="17">
        <f t="shared" si="594"/>
        <v>1602981</v>
      </c>
      <c r="DJ76" s="52" t="str">
        <f t="shared" si="595"/>
        <v>OK</v>
      </c>
      <c r="DK76" s="18">
        <v>45707</v>
      </c>
      <c r="DL76" s="17">
        <f t="shared" si="596"/>
        <v>1603859</v>
      </c>
      <c r="DM76" s="52" t="str">
        <f t="shared" si="597"/>
        <v>OK</v>
      </c>
    </row>
    <row r="77" spans="1:117" ht="25.5" x14ac:dyDescent="0.25">
      <c r="A77" s="197">
        <v>8.6999999999999993</v>
      </c>
      <c r="B77" s="16" t="s">
        <v>396</v>
      </c>
      <c r="C77" s="15" t="s">
        <v>56</v>
      </c>
      <c r="D77" s="232">
        <v>288.83999999999997</v>
      </c>
      <c r="E77" s="18">
        <v>104390</v>
      </c>
      <c r="F77" s="17">
        <f t="shared" si="523"/>
        <v>30152008</v>
      </c>
      <c r="G77" s="18">
        <v>103870</v>
      </c>
      <c r="H77" s="17">
        <f t="shared" si="524"/>
        <v>30001811</v>
      </c>
      <c r="I77" s="52" t="str">
        <f t="shared" si="525"/>
        <v>OK</v>
      </c>
      <c r="J77" s="18">
        <v>100300</v>
      </c>
      <c r="K77" s="17">
        <f t="shared" si="526"/>
        <v>28970652</v>
      </c>
      <c r="L77" s="52" t="str">
        <f t="shared" si="527"/>
        <v>OK</v>
      </c>
      <c r="M77" s="18">
        <v>102236</v>
      </c>
      <c r="N77" s="17">
        <f t="shared" si="528"/>
        <v>29529846</v>
      </c>
      <c r="O77" s="52" t="str">
        <f t="shared" si="529"/>
        <v>OK</v>
      </c>
      <c r="P77" s="18">
        <v>103503</v>
      </c>
      <c r="Q77" s="17">
        <f t="shared" si="530"/>
        <v>29895807</v>
      </c>
      <c r="R77" s="52" t="str">
        <f t="shared" si="531"/>
        <v>OK</v>
      </c>
      <c r="S77" s="18">
        <v>102436</v>
      </c>
      <c r="T77" s="17">
        <f t="shared" si="532"/>
        <v>29587614</v>
      </c>
      <c r="U77" s="52" t="str">
        <f t="shared" si="533"/>
        <v>OK</v>
      </c>
      <c r="V77" s="18">
        <v>103294</v>
      </c>
      <c r="W77" s="17">
        <f t="shared" si="534"/>
        <v>29835439</v>
      </c>
      <c r="X77" s="52" t="str">
        <f t="shared" si="535"/>
        <v>OK</v>
      </c>
      <c r="Y77" s="18">
        <v>104000</v>
      </c>
      <c r="Z77" s="17">
        <f t="shared" si="536"/>
        <v>30039360</v>
      </c>
      <c r="AA77" s="52" t="str">
        <f t="shared" si="537"/>
        <v>OK</v>
      </c>
      <c r="AB77" s="18">
        <v>103555</v>
      </c>
      <c r="AC77" s="17">
        <f t="shared" si="538"/>
        <v>29910826</v>
      </c>
      <c r="AD77" s="52" t="str">
        <f t="shared" si="539"/>
        <v>OK</v>
      </c>
      <c r="AE77" s="18">
        <v>103826</v>
      </c>
      <c r="AF77" s="17">
        <f t="shared" si="540"/>
        <v>29989102</v>
      </c>
      <c r="AG77" s="52" t="str">
        <f t="shared" si="541"/>
        <v>OK</v>
      </c>
      <c r="AH77" s="18">
        <v>104020</v>
      </c>
      <c r="AI77" s="17">
        <f t="shared" si="542"/>
        <v>30045137</v>
      </c>
      <c r="AJ77" s="52" t="str">
        <f t="shared" si="543"/>
        <v>OK</v>
      </c>
      <c r="AK77" s="18">
        <v>103503</v>
      </c>
      <c r="AL77" s="17">
        <f t="shared" si="544"/>
        <v>29895807</v>
      </c>
      <c r="AM77" s="52" t="str">
        <f t="shared" si="545"/>
        <v>OK</v>
      </c>
      <c r="AN77" s="18">
        <v>104390</v>
      </c>
      <c r="AO77" s="17">
        <f t="shared" si="546"/>
        <v>30152008</v>
      </c>
      <c r="AP77" s="52" t="str">
        <f t="shared" si="547"/>
        <v>OK</v>
      </c>
      <c r="AQ77" s="18">
        <v>103607</v>
      </c>
      <c r="AR77" s="17">
        <f t="shared" si="548"/>
        <v>29925846</v>
      </c>
      <c r="AS77" s="52" t="str">
        <f t="shared" si="549"/>
        <v>OK</v>
      </c>
      <c r="AT77" s="18">
        <v>103628</v>
      </c>
      <c r="AU77" s="17">
        <f t="shared" si="550"/>
        <v>29931912</v>
      </c>
      <c r="AV77" s="52" t="str">
        <f t="shared" si="551"/>
        <v>OK</v>
      </c>
      <c r="AW77" s="18">
        <v>104390</v>
      </c>
      <c r="AX77" s="17">
        <f t="shared" si="552"/>
        <v>30152008</v>
      </c>
      <c r="AY77" s="52" t="str">
        <f t="shared" si="553"/>
        <v>OK</v>
      </c>
      <c r="AZ77" s="18">
        <v>104390</v>
      </c>
      <c r="BA77" s="17">
        <f t="shared" si="554"/>
        <v>30152008</v>
      </c>
      <c r="BB77" s="52" t="str">
        <f t="shared" si="555"/>
        <v>OK</v>
      </c>
      <c r="BC77" s="18">
        <v>103774</v>
      </c>
      <c r="BD77" s="17">
        <f t="shared" si="556"/>
        <v>29974082</v>
      </c>
      <c r="BE77" s="52" t="str">
        <f t="shared" si="557"/>
        <v>OK</v>
      </c>
      <c r="BF77" s="18">
        <v>103899</v>
      </c>
      <c r="BG77" s="17">
        <f t="shared" si="558"/>
        <v>30010187</v>
      </c>
      <c r="BH77" s="52" t="str">
        <f t="shared" si="559"/>
        <v>OK</v>
      </c>
      <c r="BI77" s="18">
        <v>103456</v>
      </c>
      <c r="BJ77" s="17">
        <f t="shared" si="560"/>
        <v>29882231</v>
      </c>
      <c r="BK77" s="52" t="str">
        <f t="shared" si="561"/>
        <v>OK</v>
      </c>
      <c r="BL77" s="18">
        <v>103764</v>
      </c>
      <c r="BM77" s="17">
        <f t="shared" si="562"/>
        <v>29971194</v>
      </c>
      <c r="BN77" s="52" t="str">
        <f t="shared" si="563"/>
        <v>OK</v>
      </c>
      <c r="BO77" s="18">
        <v>103418</v>
      </c>
      <c r="BP77" s="17">
        <f t="shared" si="564"/>
        <v>29871255</v>
      </c>
      <c r="BQ77" s="52" t="str">
        <f t="shared" si="565"/>
        <v>OK</v>
      </c>
      <c r="BR77" s="18">
        <v>103450</v>
      </c>
      <c r="BS77" s="17">
        <f t="shared" si="566"/>
        <v>29880498</v>
      </c>
      <c r="BT77" s="52" t="str">
        <f t="shared" si="567"/>
        <v>OK</v>
      </c>
      <c r="BU77" s="18">
        <v>104390</v>
      </c>
      <c r="BV77" s="17">
        <f t="shared" si="568"/>
        <v>30152008</v>
      </c>
      <c r="BW77" s="52" t="str">
        <f t="shared" si="569"/>
        <v>OK</v>
      </c>
      <c r="BX77" s="18">
        <v>103659</v>
      </c>
      <c r="BY77" s="17">
        <f t="shared" si="570"/>
        <v>29940866</v>
      </c>
      <c r="BZ77" s="52" t="str">
        <f t="shared" si="571"/>
        <v>OK</v>
      </c>
      <c r="CA77" s="18">
        <v>104390</v>
      </c>
      <c r="CB77" s="17">
        <f t="shared" si="572"/>
        <v>30152008</v>
      </c>
      <c r="CC77" s="52" t="str">
        <f t="shared" si="573"/>
        <v>OK</v>
      </c>
      <c r="CD77" s="18">
        <v>104200</v>
      </c>
      <c r="CE77" s="17">
        <f t="shared" si="574"/>
        <v>30097128</v>
      </c>
      <c r="CF77" s="52" t="str">
        <f t="shared" si="575"/>
        <v>OK</v>
      </c>
      <c r="CG77" s="18">
        <v>103670</v>
      </c>
      <c r="CH77" s="17">
        <f t="shared" si="576"/>
        <v>29944043</v>
      </c>
      <c r="CI77" s="52" t="str">
        <f t="shared" si="577"/>
        <v>OK</v>
      </c>
      <c r="CJ77" s="18">
        <v>104390</v>
      </c>
      <c r="CK77" s="17">
        <f t="shared" si="578"/>
        <v>30152008</v>
      </c>
      <c r="CL77" s="52" t="str">
        <f t="shared" si="579"/>
        <v>OK</v>
      </c>
      <c r="CM77" s="18">
        <v>104200</v>
      </c>
      <c r="CN77" s="17">
        <f t="shared" si="580"/>
        <v>30097128</v>
      </c>
      <c r="CO77" s="52" t="str">
        <f t="shared" si="581"/>
        <v>OK</v>
      </c>
      <c r="CP77" s="18">
        <v>104390</v>
      </c>
      <c r="CQ77" s="17">
        <f t="shared" si="582"/>
        <v>30152008</v>
      </c>
      <c r="CR77" s="52" t="str">
        <f t="shared" si="583"/>
        <v>OK</v>
      </c>
      <c r="CS77" s="18">
        <v>103492</v>
      </c>
      <c r="CT77" s="17">
        <f t="shared" si="584"/>
        <v>29892629</v>
      </c>
      <c r="CU77" s="52" t="str">
        <f t="shared" si="585"/>
        <v>OK</v>
      </c>
      <c r="CV77" s="18">
        <v>104275</v>
      </c>
      <c r="CW77" s="17">
        <f t="shared" si="586"/>
        <v>30118791</v>
      </c>
      <c r="CX77" s="52" t="str">
        <f t="shared" si="587"/>
        <v>OK</v>
      </c>
      <c r="CY77" s="18">
        <v>104390</v>
      </c>
      <c r="CZ77" s="17">
        <f t="shared" si="588"/>
        <v>30152008</v>
      </c>
      <c r="DA77" s="52" t="str">
        <f t="shared" si="589"/>
        <v>OK</v>
      </c>
      <c r="DB77" s="18">
        <v>103764</v>
      </c>
      <c r="DC77" s="17">
        <f t="shared" si="590"/>
        <v>29971194</v>
      </c>
      <c r="DD77" s="52" t="str">
        <f t="shared" si="591"/>
        <v>OK</v>
      </c>
      <c r="DE77" s="18">
        <v>103471</v>
      </c>
      <c r="DF77" s="17">
        <f t="shared" si="592"/>
        <v>29886564</v>
      </c>
      <c r="DG77" s="52" t="str">
        <f t="shared" si="593"/>
        <v>OK</v>
      </c>
      <c r="DH77" s="18">
        <v>103589</v>
      </c>
      <c r="DI77" s="17">
        <f t="shared" si="594"/>
        <v>29920647</v>
      </c>
      <c r="DJ77" s="52" t="str">
        <f t="shared" si="595"/>
        <v>OK</v>
      </c>
      <c r="DK77" s="18">
        <v>103646</v>
      </c>
      <c r="DL77" s="17">
        <f t="shared" si="596"/>
        <v>29937111</v>
      </c>
      <c r="DM77" s="52" t="str">
        <f t="shared" si="597"/>
        <v>OK</v>
      </c>
    </row>
    <row r="78" spans="1:117" ht="15" x14ac:dyDescent="0.25">
      <c r="A78" s="197">
        <v>8.8000000000000007</v>
      </c>
      <c r="B78" s="16" t="s">
        <v>397</v>
      </c>
      <c r="C78" s="15" t="s">
        <v>331</v>
      </c>
      <c r="D78" s="232">
        <v>22.07</v>
      </c>
      <c r="E78" s="18">
        <v>11196</v>
      </c>
      <c r="F78" s="17">
        <f t="shared" si="523"/>
        <v>247096</v>
      </c>
      <c r="G78" s="18">
        <v>11140</v>
      </c>
      <c r="H78" s="17">
        <f t="shared" si="524"/>
        <v>245860</v>
      </c>
      <c r="I78" s="52" t="str">
        <f t="shared" si="525"/>
        <v>OK</v>
      </c>
      <c r="J78" s="18">
        <v>11196</v>
      </c>
      <c r="K78" s="17">
        <f t="shared" si="526"/>
        <v>247096</v>
      </c>
      <c r="L78" s="52" t="str">
        <f t="shared" si="527"/>
        <v>OK</v>
      </c>
      <c r="M78" s="18">
        <v>11130</v>
      </c>
      <c r="N78" s="17">
        <f t="shared" si="528"/>
        <v>245639</v>
      </c>
      <c r="O78" s="52" t="str">
        <f t="shared" si="529"/>
        <v>OK</v>
      </c>
      <c r="P78" s="18">
        <v>11101</v>
      </c>
      <c r="Q78" s="17">
        <f t="shared" si="530"/>
        <v>244999</v>
      </c>
      <c r="R78" s="52" t="str">
        <f t="shared" si="531"/>
        <v>OK</v>
      </c>
      <c r="S78" s="18">
        <v>11158</v>
      </c>
      <c r="T78" s="17">
        <f t="shared" si="532"/>
        <v>246257</v>
      </c>
      <c r="U78" s="52" t="str">
        <f t="shared" si="533"/>
        <v>OK</v>
      </c>
      <c r="V78" s="18">
        <v>11078</v>
      </c>
      <c r="W78" s="17">
        <f t="shared" si="534"/>
        <v>244491</v>
      </c>
      <c r="X78" s="52" t="str">
        <f t="shared" si="535"/>
        <v>OK</v>
      </c>
      <c r="Y78" s="18">
        <v>11000</v>
      </c>
      <c r="Z78" s="17">
        <f t="shared" si="536"/>
        <v>242770</v>
      </c>
      <c r="AA78" s="52" t="str">
        <f t="shared" si="537"/>
        <v>OK</v>
      </c>
      <c r="AB78" s="18">
        <v>11106</v>
      </c>
      <c r="AC78" s="17">
        <f t="shared" si="538"/>
        <v>245109</v>
      </c>
      <c r="AD78" s="52" t="str">
        <f t="shared" si="539"/>
        <v>OK</v>
      </c>
      <c r="AE78" s="18">
        <v>11136</v>
      </c>
      <c r="AF78" s="17">
        <f t="shared" si="540"/>
        <v>245772</v>
      </c>
      <c r="AG78" s="52" t="str">
        <f t="shared" si="541"/>
        <v>OK</v>
      </c>
      <c r="AH78" s="18">
        <v>11160</v>
      </c>
      <c r="AI78" s="17">
        <f t="shared" si="542"/>
        <v>246301</v>
      </c>
      <c r="AJ78" s="52" t="str">
        <f t="shared" si="543"/>
        <v>OK</v>
      </c>
      <c r="AK78" s="18">
        <v>11101</v>
      </c>
      <c r="AL78" s="17">
        <f t="shared" si="544"/>
        <v>244999</v>
      </c>
      <c r="AM78" s="52" t="str">
        <f t="shared" si="545"/>
        <v>OK</v>
      </c>
      <c r="AN78" s="18">
        <v>11196</v>
      </c>
      <c r="AO78" s="17">
        <f t="shared" si="546"/>
        <v>247096</v>
      </c>
      <c r="AP78" s="52" t="str">
        <f t="shared" si="547"/>
        <v>OK</v>
      </c>
      <c r="AQ78" s="18">
        <v>11112</v>
      </c>
      <c r="AR78" s="17">
        <f t="shared" si="548"/>
        <v>245242</v>
      </c>
      <c r="AS78" s="52" t="str">
        <f t="shared" si="549"/>
        <v>OK</v>
      </c>
      <c r="AT78" s="18">
        <v>11114</v>
      </c>
      <c r="AU78" s="17">
        <f t="shared" si="550"/>
        <v>245286</v>
      </c>
      <c r="AV78" s="52" t="str">
        <f t="shared" si="551"/>
        <v>OK</v>
      </c>
      <c r="AW78" s="18">
        <v>11100</v>
      </c>
      <c r="AX78" s="17">
        <f t="shared" si="552"/>
        <v>244977</v>
      </c>
      <c r="AY78" s="52" t="str">
        <f t="shared" si="553"/>
        <v>OK</v>
      </c>
      <c r="AZ78" s="18">
        <v>11196</v>
      </c>
      <c r="BA78" s="17">
        <f t="shared" si="554"/>
        <v>247096</v>
      </c>
      <c r="BB78" s="52" t="str">
        <f t="shared" si="555"/>
        <v>OK</v>
      </c>
      <c r="BC78" s="18">
        <v>11130</v>
      </c>
      <c r="BD78" s="17">
        <f t="shared" si="556"/>
        <v>245639</v>
      </c>
      <c r="BE78" s="52" t="str">
        <f t="shared" si="557"/>
        <v>OK</v>
      </c>
      <c r="BF78" s="18">
        <v>11143</v>
      </c>
      <c r="BG78" s="17">
        <f t="shared" si="558"/>
        <v>245926</v>
      </c>
      <c r="BH78" s="52" t="str">
        <f t="shared" si="559"/>
        <v>OK</v>
      </c>
      <c r="BI78" s="18">
        <v>11096</v>
      </c>
      <c r="BJ78" s="17">
        <f t="shared" si="560"/>
        <v>244889</v>
      </c>
      <c r="BK78" s="52" t="str">
        <f t="shared" si="561"/>
        <v>OK</v>
      </c>
      <c r="BL78" s="18">
        <v>11129</v>
      </c>
      <c r="BM78" s="17">
        <f t="shared" si="562"/>
        <v>245617</v>
      </c>
      <c r="BN78" s="52" t="str">
        <f t="shared" si="563"/>
        <v>OK</v>
      </c>
      <c r="BO78" s="18">
        <v>11092</v>
      </c>
      <c r="BP78" s="17">
        <f t="shared" si="564"/>
        <v>244800</v>
      </c>
      <c r="BQ78" s="52" t="str">
        <f t="shared" si="565"/>
        <v>OK</v>
      </c>
      <c r="BR78" s="18">
        <v>11095</v>
      </c>
      <c r="BS78" s="17">
        <f t="shared" si="566"/>
        <v>244867</v>
      </c>
      <c r="BT78" s="52" t="str">
        <f t="shared" si="567"/>
        <v>OK</v>
      </c>
      <c r="BU78" s="18">
        <v>11196</v>
      </c>
      <c r="BV78" s="17">
        <f t="shared" si="568"/>
        <v>247096</v>
      </c>
      <c r="BW78" s="52" t="str">
        <f t="shared" si="569"/>
        <v>OK</v>
      </c>
      <c r="BX78" s="18">
        <v>11118</v>
      </c>
      <c r="BY78" s="17">
        <f t="shared" si="570"/>
        <v>245374</v>
      </c>
      <c r="BZ78" s="52" t="str">
        <f t="shared" si="571"/>
        <v>OK</v>
      </c>
      <c r="CA78" s="18">
        <v>11196</v>
      </c>
      <c r="CB78" s="17">
        <f t="shared" si="572"/>
        <v>247096</v>
      </c>
      <c r="CC78" s="52" t="str">
        <f t="shared" si="573"/>
        <v>OK</v>
      </c>
      <c r="CD78" s="18">
        <v>11100</v>
      </c>
      <c r="CE78" s="17">
        <f t="shared" si="574"/>
        <v>244977</v>
      </c>
      <c r="CF78" s="52" t="str">
        <f t="shared" si="575"/>
        <v>OK</v>
      </c>
      <c r="CG78" s="18">
        <v>11119</v>
      </c>
      <c r="CH78" s="17">
        <f t="shared" si="576"/>
        <v>245396</v>
      </c>
      <c r="CI78" s="52" t="str">
        <f t="shared" si="577"/>
        <v>OK</v>
      </c>
      <c r="CJ78" s="18">
        <v>11196</v>
      </c>
      <c r="CK78" s="17">
        <f t="shared" si="578"/>
        <v>247096</v>
      </c>
      <c r="CL78" s="52" t="str">
        <f t="shared" si="579"/>
        <v>OK</v>
      </c>
      <c r="CM78" s="18">
        <v>11200</v>
      </c>
      <c r="CN78" s="17">
        <f t="shared" si="580"/>
        <v>247184</v>
      </c>
      <c r="CO78" s="52" t="str">
        <f t="shared" si="581"/>
        <v>NO OK</v>
      </c>
      <c r="CP78" s="18">
        <v>11196</v>
      </c>
      <c r="CQ78" s="17">
        <f t="shared" si="582"/>
        <v>247096</v>
      </c>
      <c r="CR78" s="52" t="str">
        <f t="shared" si="583"/>
        <v>OK</v>
      </c>
      <c r="CS78" s="18">
        <v>11100</v>
      </c>
      <c r="CT78" s="17">
        <f t="shared" si="584"/>
        <v>244977</v>
      </c>
      <c r="CU78" s="52" t="str">
        <f t="shared" si="585"/>
        <v>OK</v>
      </c>
      <c r="CV78" s="18">
        <v>11184</v>
      </c>
      <c r="CW78" s="17">
        <f t="shared" si="586"/>
        <v>246831</v>
      </c>
      <c r="CX78" s="52" t="str">
        <f t="shared" si="587"/>
        <v>OK</v>
      </c>
      <c r="CY78" s="18">
        <v>11196</v>
      </c>
      <c r="CZ78" s="17">
        <f t="shared" si="588"/>
        <v>247096</v>
      </c>
      <c r="DA78" s="52" t="str">
        <f t="shared" si="589"/>
        <v>OK</v>
      </c>
      <c r="DB78" s="18">
        <v>11129</v>
      </c>
      <c r="DC78" s="17">
        <f t="shared" si="590"/>
        <v>245617</v>
      </c>
      <c r="DD78" s="52" t="str">
        <f t="shared" si="591"/>
        <v>OK</v>
      </c>
      <c r="DE78" s="18">
        <v>11097</v>
      </c>
      <c r="DF78" s="17">
        <f t="shared" si="592"/>
        <v>244911</v>
      </c>
      <c r="DG78" s="52" t="str">
        <f t="shared" si="593"/>
        <v>OK</v>
      </c>
      <c r="DH78" s="18">
        <v>11110</v>
      </c>
      <c r="DI78" s="17">
        <f t="shared" si="594"/>
        <v>245198</v>
      </c>
      <c r="DJ78" s="52" t="str">
        <f t="shared" si="595"/>
        <v>OK</v>
      </c>
      <c r="DK78" s="18">
        <v>11116</v>
      </c>
      <c r="DL78" s="17">
        <f t="shared" si="596"/>
        <v>245330</v>
      </c>
      <c r="DM78" s="52" t="str">
        <f t="shared" si="597"/>
        <v>OK</v>
      </c>
    </row>
    <row r="79" spans="1:117" ht="15" x14ac:dyDescent="0.25">
      <c r="A79" s="197">
        <v>8.9</v>
      </c>
      <c r="B79" s="16" t="s">
        <v>398</v>
      </c>
      <c r="C79" s="15" t="s">
        <v>56</v>
      </c>
      <c r="D79" s="232">
        <v>35.630000000000003</v>
      </c>
      <c r="E79" s="18">
        <v>112612</v>
      </c>
      <c r="F79" s="17">
        <f t="shared" si="523"/>
        <v>4012366</v>
      </c>
      <c r="G79" s="18">
        <v>112050</v>
      </c>
      <c r="H79" s="17">
        <f t="shared" si="524"/>
        <v>3992342</v>
      </c>
      <c r="I79" s="52" t="str">
        <f t="shared" si="525"/>
        <v>OK</v>
      </c>
      <c r="J79" s="18">
        <v>112612</v>
      </c>
      <c r="K79" s="17">
        <f t="shared" si="526"/>
        <v>4012366</v>
      </c>
      <c r="L79" s="52" t="str">
        <f t="shared" si="527"/>
        <v>OK</v>
      </c>
      <c r="M79" s="18">
        <v>111945</v>
      </c>
      <c r="N79" s="17">
        <f t="shared" si="528"/>
        <v>3988600</v>
      </c>
      <c r="O79" s="52" t="str">
        <f t="shared" si="529"/>
        <v>OK</v>
      </c>
      <c r="P79" s="18">
        <v>111655</v>
      </c>
      <c r="Q79" s="17">
        <f t="shared" si="530"/>
        <v>3978268</v>
      </c>
      <c r="R79" s="52" t="str">
        <f t="shared" si="531"/>
        <v>OK</v>
      </c>
      <c r="S79" s="18">
        <v>112230</v>
      </c>
      <c r="T79" s="17">
        <f t="shared" si="532"/>
        <v>3998755</v>
      </c>
      <c r="U79" s="52" t="str">
        <f t="shared" si="533"/>
        <v>OK</v>
      </c>
      <c r="V79" s="18">
        <v>111430</v>
      </c>
      <c r="W79" s="17">
        <f t="shared" si="534"/>
        <v>3970251</v>
      </c>
      <c r="X79" s="52" t="str">
        <f t="shared" si="535"/>
        <v>OK</v>
      </c>
      <c r="Y79" s="18">
        <v>110000</v>
      </c>
      <c r="Z79" s="17">
        <f t="shared" si="536"/>
        <v>3919300</v>
      </c>
      <c r="AA79" s="52" t="str">
        <f t="shared" si="537"/>
        <v>OK</v>
      </c>
      <c r="AB79" s="18">
        <v>111711</v>
      </c>
      <c r="AC79" s="17">
        <f t="shared" si="538"/>
        <v>3980263</v>
      </c>
      <c r="AD79" s="52" t="str">
        <f t="shared" si="539"/>
        <v>OK</v>
      </c>
      <c r="AE79" s="18">
        <v>112004</v>
      </c>
      <c r="AF79" s="17">
        <f t="shared" si="540"/>
        <v>3990703</v>
      </c>
      <c r="AG79" s="52" t="str">
        <f t="shared" si="541"/>
        <v>OK</v>
      </c>
      <c r="AH79" s="18">
        <v>112220</v>
      </c>
      <c r="AI79" s="17">
        <f t="shared" si="542"/>
        <v>3998399</v>
      </c>
      <c r="AJ79" s="52" t="str">
        <f t="shared" si="543"/>
        <v>OK</v>
      </c>
      <c r="AK79" s="18">
        <v>111655</v>
      </c>
      <c r="AL79" s="17">
        <f t="shared" si="544"/>
        <v>3978268</v>
      </c>
      <c r="AM79" s="52" t="str">
        <f t="shared" si="545"/>
        <v>OK</v>
      </c>
      <c r="AN79" s="18">
        <v>112612</v>
      </c>
      <c r="AO79" s="17">
        <f t="shared" si="546"/>
        <v>4012366</v>
      </c>
      <c r="AP79" s="52" t="str">
        <f t="shared" si="547"/>
        <v>OK</v>
      </c>
      <c r="AQ79" s="18">
        <v>111767</v>
      </c>
      <c r="AR79" s="17">
        <f t="shared" si="548"/>
        <v>3982258</v>
      </c>
      <c r="AS79" s="52" t="str">
        <f t="shared" si="549"/>
        <v>OK</v>
      </c>
      <c r="AT79" s="18">
        <v>111790</v>
      </c>
      <c r="AU79" s="17">
        <f t="shared" si="550"/>
        <v>3983078</v>
      </c>
      <c r="AV79" s="52" t="str">
        <f t="shared" si="551"/>
        <v>OK</v>
      </c>
      <c r="AW79" s="18">
        <v>110000</v>
      </c>
      <c r="AX79" s="17">
        <f t="shared" si="552"/>
        <v>3919300</v>
      </c>
      <c r="AY79" s="52" t="str">
        <f t="shared" si="553"/>
        <v>OK</v>
      </c>
      <c r="AZ79" s="18">
        <v>112612</v>
      </c>
      <c r="BA79" s="17">
        <f t="shared" si="554"/>
        <v>4012366</v>
      </c>
      <c r="BB79" s="52" t="str">
        <f t="shared" si="555"/>
        <v>OK</v>
      </c>
      <c r="BC79" s="18">
        <v>111948</v>
      </c>
      <c r="BD79" s="17">
        <f t="shared" si="556"/>
        <v>3988707</v>
      </c>
      <c r="BE79" s="52" t="str">
        <f t="shared" si="557"/>
        <v>OK</v>
      </c>
      <c r="BF79" s="18">
        <v>112083</v>
      </c>
      <c r="BG79" s="17">
        <f t="shared" si="558"/>
        <v>3993517</v>
      </c>
      <c r="BH79" s="52" t="str">
        <f t="shared" si="559"/>
        <v>OK</v>
      </c>
      <c r="BI79" s="18">
        <v>111604</v>
      </c>
      <c r="BJ79" s="17">
        <f t="shared" si="560"/>
        <v>3976451</v>
      </c>
      <c r="BK79" s="52" t="str">
        <f t="shared" si="561"/>
        <v>OK</v>
      </c>
      <c r="BL79" s="18">
        <v>111936</v>
      </c>
      <c r="BM79" s="17">
        <f t="shared" si="562"/>
        <v>3988280</v>
      </c>
      <c r="BN79" s="52" t="str">
        <f t="shared" si="563"/>
        <v>OK</v>
      </c>
      <c r="BO79" s="18">
        <v>111563</v>
      </c>
      <c r="BP79" s="17">
        <f t="shared" si="564"/>
        <v>3974990</v>
      </c>
      <c r="BQ79" s="52" t="str">
        <f t="shared" si="565"/>
        <v>OK</v>
      </c>
      <c r="BR79" s="18">
        <v>111598</v>
      </c>
      <c r="BS79" s="17">
        <f t="shared" si="566"/>
        <v>3976237</v>
      </c>
      <c r="BT79" s="52" t="str">
        <f t="shared" si="567"/>
        <v>OK</v>
      </c>
      <c r="BU79" s="18">
        <v>112612</v>
      </c>
      <c r="BV79" s="17">
        <f t="shared" si="568"/>
        <v>4012366</v>
      </c>
      <c r="BW79" s="52" t="str">
        <f t="shared" si="569"/>
        <v>OK</v>
      </c>
      <c r="BX79" s="18">
        <v>111824</v>
      </c>
      <c r="BY79" s="17">
        <f t="shared" si="570"/>
        <v>3984289</v>
      </c>
      <c r="BZ79" s="52" t="str">
        <f t="shared" si="571"/>
        <v>OK</v>
      </c>
      <c r="CA79" s="18">
        <v>112612</v>
      </c>
      <c r="CB79" s="17">
        <f t="shared" si="572"/>
        <v>4012366</v>
      </c>
      <c r="CC79" s="52" t="str">
        <f t="shared" si="573"/>
        <v>OK</v>
      </c>
      <c r="CD79" s="18">
        <v>112600</v>
      </c>
      <c r="CE79" s="17">
        <f t="shared" si="574"/>
        <v>4011938</v>
      </c>
      <c r="CF79" s="52" t="str">
        <f t="shared" si="575"/>
        <v>OK</v>
      </c>
      <c r="CG79" s="18">
        <v>111835</v>
      </c>
      <c r="CH79" s="17">
        <f t="shared" si="576"/>
        <v>3984681</v>
      </c>
      <c r="CI79" s="52" t="str">
        <f t="shared" si="577"/>
        <v>OK</v>
      </c>
      <c r="CJ79" s="18">
        <v>112612</v>
      </c>
      <c r="CK79" s="17">
        <f t="shared" si="578"/>
        <v>4012366</v>
      </c>
      <c r="CL79" s="52" t="str">
        <f t="shared" si="579"/>
        <v>OK</v>
      </c>
      <c r="CM79" s="18">
        <v>112200</v>
      </c>
      <c r="CN79" s="17">
        <f t="shared" si="580"/>
        <v>3997686</v>
      </c>
      <c r="CO79" s="52" t="str">
        <f t="shared" si="581"/>
        <v>OK</v>
      </c>
      <c r="CP79" s="18">
        <v>112612</v>
      </c>
      <c r="CQ79" s="17">
        <f t="shared" si="582"/>
        <v>4012366</v>
      </c>
      <c r="CR79" s="52" t="str">
        <f t="shared" si="583"/>
        <v>OK</v>
      </c>
      <c r="CS79" s="18">
        <v>111644</v>
      </c>
      <c r="CT79" s="17">
        <f t="shared" si="584"/>
        <v>3977876</v>
      </c>
      <c r="CU79" s="52" t="str">
        <f t="shared" si="585"/>
        <v>OK</v>
      </c>
      <c r="CV79" s="18">
        <v>112488</v>
      </c>
      <c r="CW79" s="17">
        <f t="shared" si="586"/>
        <v>4007947</v>
      </c>
      <c r="CX79" s="52" t="str">
        <f t="shared" si="587"/>
        <v>OK</v>
      </c>
      <c r="CY79" s="18">
        <v>112612</v>
      </c>
      <c r="CZ79" s="17">
        <f t="shared" si="588"/>
        <v>4012366</v>
      </c>
      <c r="DA79" s="52" t="str">
        <f t="shared" si="589"/>
        <v>OK</v>
      </c>
      <c r="DB79" s="18">
        <v>111936</v>
      </c>
      <c r="DC79" s="17">
        <f t="shared" si="590"/>
        <v>3988280</v>
      </c>
      <c r="DD79" s="52" t="str">
        <f t="shared" si="591"/>
        <v>OK</v>
      </c>
      <c r="DE79" s="18">
        <v>111621</v>
      </c>
      <c r="DF79" s="17">
        <f t="shared" si="592"/>
        <v>3977056</v>
      </c>
      <c r="DG79" s="52" t="str">
        <f t="shared" si="593"/>
        <v>OK</v>
      </c>
      <c r="DH79" s="18">
        <v>111748</v>
      </c>
      <c r="DI79" s="17">
        <f t="shared" si="594"/>
        <v>3981581</v>
      </c>
      <c r="DJ79" s="52" t="str">
        <f t="shared" si="595"/>
        <v>OK</v>
      </c>
      <c r="DK79" s="18">
        <v>111809</v>
      </c>
      <c r="DL79" s="17">
        <f t="shared" si="596"/>
        <v>3983755</v>
      </c>
      <c r="DM79" s="52" t="str">
        <f t="shared" si="597"/>
        <v>OK</v>
      </c>
    </row>
    <row r="80" spans="1:117" ht="15" x14ac:dyDescent="0.25">
      <c r="A80" s="15"/>
      <c r="B80" s="196" t="s">
        <v>399</v>
      </c>
      <c r="C80" s="15"/>
      <c r="D80" s="232"/>
      <c r="E80" s="18"/>
      <c r="F80" s="23">
        <f>SUM(F71:F79)</f>
        <v>40319207</v>
      </c>
      <c r="G80" s="18"/>
      <c r="H80" s="23">
        <f>SUM(H71:H79)</f>
        <v>40118433</v>
      </c>
      <c r="I80" s="52"/>
      <c r="J80" s="18"/>
      <c r="K80" s="23">
        <f>SUM(K71:K79)</f>
        <v>39137851</v>
      </c>
      <c r="L80" s="52"/>
      <c r="M80" s="18"/>
      <c r="N80" s="23">
        <f>SUM(N71:N79)</f>
        <v>39636836</v>
      </c>
      <c r="O80" s="52"/>
      <c r="P80" s="18"/>
      <c r="Q80" s="23">
        <f>SUM(Q71:Q79)</f>
        <v>39976602</v>
      </c>
      <c r="R80" s="52"/>
      <c r="S80" s="18"/>
      <c r="T80" s="23">
        <f>SUM(T71:T79)</f>
        <v>39720332</v>
      </c>
      <c r="U80" s="52"/>
      <c r="V80" s="18"/>
      <c r="W80" s="23">
        <f>SUM(W71:W79)</f>
        <v>39895887</v>
      </c>
      <c r="X80" s="52"/>
      <c r="Y80" s="18"/>
      <c r="Z80" s="23">
        <f>SUM(Z71:Z79)</f>
        <v>40082123</v>
      </c>
      <c r="AA80" s="52"/>
      <c r="AB80" s="18"/>
      <c r="AC80" s="23">
        <f>SUM(AC71:AC79)</f>
        <v>39996696</v>
      </c>
      <c r="AD80" s="52"/>
      <c r="AE80" s="18"/>
      <c r="AF80" s="23">
        <f>SUM(AF71:AF79)</f>
        <v>40101394</v>
      </c>
      <c r="AG80" s="52"/>
      <c r="AH80" s="18"/>
      <c r="AI80" s="23">
        <f>SUM(AI71:AI79)</f>
        <v>40176723</v>
      </c>
      <c r="AJ80" s="52"/>
      <c r="AK80" s="18"/>
      <c r="AL80" s="23">
        <f>SUM(AL71:AL79)</f>
        <v>39976602</v>
      </c>
      <c r="AM80" s="52"/>
      <c r="AN80" s="18"/>
      <c r="AO80" s="23">
        <f>SUM(AO71:AO79)</f>
        <v>40319207</v>
      </c>
      <c r="AP80" s="52"/>
      <c r="AQ80" s="18"/>
      <c r="AR80" s="23">
        <f>SUM(AR71:AR79)</f>
        <v>40016812</v>
      </c>
      <c r="AS80" s="52"/>
      <c r="AT80" s="18"/>
      <c r="AU80" s="23">
        <f>SUM(AU71:AU79)</f>
        <v>40024856</v>
      </c>
      <c r="AV80" s="52"/>
      <c r="AW80" s="18"/>
      <c r="AX80" s="23">
        <f>SUM(AX71:AX79)</f>
        <v>40224022</v>
      </c>
      <c r="AY80" s="52"/>
      <c r="AZ80" s="18"/>
      <c r="BA80" s="23">
        <f>SUM(BA71:BA79)</f>
        <v>40319207</v>
      </c>
      <c r="BB80" s="52"/>
      <c r="BC80" s="18"/>
      <c r="BD80" s="23">
        <f>SUM(BD71:BD79)</f>
        <v>40081296</v>
      </c>
      <c r="BE80" s="52"/>
      <c r="BF80" s="18"/>
      <c r="BG80" s="23">
        <f>SUM(BG71:BG79)</f>
        <v>40129642</v>
      </c>
      <c r="BH80" s="52"/>
      <c r="BI80" s="18"/>
      <c r="BJ80" s="23">
        <f>SUM(BJ71:BJ79)</f>
        <v>39958429</v>
      </c>
      <c r="BK80" s="52"/>
      <c r="BL80" s="18"/>
      <c r="BM80" s="23">
        <f>SUM(BM71:BM79)</f>
        <v>40077409</v>
      </c>
      <c r="BN80" s="52"/>
      <c r="BO80" s="18"/>
      <c r="BP80" s="23">
        <f>SUM(BP71:BP79)</f>
        <v>39943767</v>
      </c>
      <c r="BQ80" s="52"/>
      <c r="BR80" s="18"/>
      <c r="BS80" s="23">
        <f>SUM(BS71:BS79)</f>
        <v>39956161</v>
      </c>
      <c r="BT80" s="52"/>
      <c r="BU80" s="18"/>
      <c r="BV80" s="23">
        <f>SUM(BV71:BV79)</f>
        <v>40319207</v>
      </c>
      <c r="BW80" s="52"/>
      <c r="BX80" s="18"/>
      <c r="BY80" s="23">
        <f>SUM(BY71:BY79)</f>
        <v>40036908</v>
      </c>
      <c r="BZ80" s="52"/>
      <c r="CA80" s="18"/>
      <c r="CB80" s="23">
        <f>SUM(CB71:CB79)</f>
        <v>40319207</v>
      </c>
      <c r="CC80" s="52"/>
      <c r="CD80" s="18"/>
      <c r="CE80" s="23">
        <f>SUM(CE71:CE79)</f>
        <v>40257230</v>
      </c>
      <c r="CF80" s="52"/>
      <c r="CG80" s="18"/>
      <c r="CH80" s="23">
        <f>SUM(CH71:CH79)</f>
        <v>40041085</v>
      </c>
      <c r="CI80" s="52"/>
      <c r="CJ80" s="18"/>
      <c r="CK80" s="23">
        <f>SUM(CK71:CK79)</f>
        <v>40319207</v>
      </c>
      <c r="CL80" s="52"/>
      <c r="CM80" s="18"/>
      <c r="CN80" s="23">
        <f>SUM(CN71:CN79)</f>
        <v>40227853</v>
      </c>
      <c r="CO80" s="52"/>
      <c r="CP80" s="18"/>
      <c r="CQ80" s="23">
        <f>SUM(CQ71:CQ79)</f>
        <v>40319207</v>
      </c>
      <c r="CR80" s="52"/>
      <c r="CS80" s="18"/>
      <c r="CT80" s="23">
        <f>SUM(CT71:CT79)</f>
        <v>39972402</v>
      </c>
      <c r="CU80" s="52"/>
      <c r="CV80" s="18"/>
      <c r="CW80" s="23">
        <f>SUM(CW71:CW79)</f>
        <v>40274806</v>
      </c>
      <c r="CX80" s="52"/>
      <c r="CY80" s="18"/>
      <c r="CZ80" s="23">
        <f>SUM(CZ71:CZ79)</f>
        <v>40319207</v>
      </c>
      <c r="DA80" s="52"/>
      <c r="DB80" s="18"/>
      <c r="DC80" s="23">
        <f>SUM(DC71:DC79)</f>
        <v>40077409</v>
      </c>
      <c r="DD80" s="52"/>
      <c r="DE80" s="18"/>
      <c r="DF80" s="23">
        <f>SUM(DF71:DF79)</f>
        <v>39964282</v>
      </c>
      <c r="DG80" s="52"/>
      <c r="DH80" s="18"/>
      <c r="DI80" s="23">
        <f>SUM(DI71:DI79)</f>
        <v>40009829</v>
      </c>
      <c r="DJ80" s="52"/>
      <c r="DK80" s="18"/>
      <c r="DL80" s="23">
        <f>SUM(DL71:DL79)</f>
        <v>40031839</v>
      </c>
      <c r="DM80" s="52"/>
    </row>
    <row r="81" spans="1:117" x14ac:dyDescent="0.25">
      <c r="A81" s="187">
        <v>9</v>
      </c>
      <c r="B81" s="3" t="s">
        <v>400</v>
      </c>
      <c r="C81" s="187"/>
      <c r="D81" s="233"/>
      <c r="E81" s="187"/>
      <c r="F81" s="187"/>
      <c r="G81" s="187"/>
      <c r="H81" s="187"/>
      <c r="I81" s="15"/>
      <c r="J81" s="191"/>
      <c r="K81" s="191"/>
      <c r="L81" s="15"/>
      <c r="M81" s="191"/>
      <c r="N81" s="191"/>
      <c r="O81" s="15"/>
      <c r="P81" s="191"/>
      <c r="Q81" s="191"/>
      <c r="R81" s="15"/>
      <c r="S81" s="191"/>
      <c r="T81" s="191"/>
      <c r="U81" s="15"/>
      <c r="V81" s="191"/>
      <c r="W81" s="191"/>
      <c r="X81" s="15"/>
      <c r="Y81" s="191"/>
      <c r="Z81" s="191"/>
      <c r="AA81" s="15"/>
      <c r="AB81" s="191"/>
      <c r="AC81" s="191"/>
      <c r="AD81" s="15"/>
      <c r="AE81" s="191"/>
      <c r="AF81" s="191"/>
      <c r="AG81" s="15"/>
      <c r="AH81" s="191"/>
      <c r="AI81" s="191"/>
      <c r="AJ81" s="15"/>
      <c r="AK81" s="191"/>
      <c r="AL81" s="191"/>
      <c r="AM81" s="15"/>
      <c r="AN81" s="191"/>
      <c r="AO81" s="191"/>
      <c r="AP81" s="15"/>
      <c r="AQ81" s="191"/>
      <c r="AR81" s="191"/>
      <c r="AS81" s="15"/>
      <c r="AT81" s="191"/>
      <c r="AU81" s="191"/>
      <c r="AV81" s="15"/>
      <c r="AW81" s="191"/>
      <c r="AX81" s="191"/>
      <c r="AY81" s="15"/>
      <c r="AZ81" s="191"/>
      <c r="BA81" s="191"/>
      <c r="BB81" s="15"/>
      <c r="BC81" s="191"/>
      <c r="BD81" s="191"/>
      <c r="BE81" s="15"/>
      <c r="BF81" s="191"/>
      <c r="BG81" s="191"/>
      <c r="BH81" s="15"/>
      <c r="BI81" s="191"/>
      <c r="BJ81" s="191"/>
      <c r="BK81" s="15"/>
      <c r="BL81" s="191"/>
      <c r="BM81" s="191"/>
      <c r="BN81" s="15"/>
      <c r="BO81" s="191"/>
      <c r="BP81" s="191"/>
      <c r="BQ81" s="15"/>
      <c r="BR81" s="191"/>
      <c r="BS81" s="191"/>
      <c r="BT81" s="15"/>
      <c r="BU81" s="191"/>
      <c r="BV81" s="191"/>
      <c r="BW81" s="15"/>
      <c r="BX81" s="191"/>
      <c r="BY81" s="191"/>
      <c r="BZ81" s="15"/>
      <c r="CA81" s="191"/>
      <c r="CB81" s="191"/>
      <c r="CC81" s="15"/>
      <c r="CD81" s="191"/>
      <c r="CE81" s="191"/>
      <c r="CF81" s="15"/>
      <c r="CG81" s="191"/>
      <c r="CH81" s="191"/>
      <c r="CI81" s="15"/>
      <c r="CJ81" s="235"/>
      <c r="CK81" s="235"/>
      <c r="CL81" s="15"/>
      <c r="CM81" s="235"/>
      <c r="CN81" s="235"/>
      <c r="CO81" s="15"/>
      <c r="CP81" s="235"/>
      <c r="CQ81" s="235"/>
      <c r="CR81" s="15"/>
      <c r="CS81" s="235"/>
      <c r="CT81" s="235"/>
      <c r="CU81" s="15"/>
      <c r="CV81" s="235"/>
      <c r="CW81" s="235"/>
      <c r="CX81" s="15"/>
      <c r="CY81" s="235"/>
      <c r="CZ81" s="235"/>
      <c r="DA81" s="15"/>
      <c r="DB81" s="191"/>
      <c r="DC81" s="191"/>
      <c r="DD81" s="15"/>
      <c r="DE81" s="191"/>
      <c r="DF81" s="191"/>
      <c r="DG81" s="15"/>
      <c r="DH81" s="235"/>
      <c r="DI81" s="235"/>
      <c r="DJ81" s="15"/>
      <c r="DK81" s="235"/>
      <c r="DL81" s="235"/>
      <c r="DM81" s="15"/>
    </row>
    <row r="82" spans="1:117" ht="15" x14ac:dyDescent="0.25">
      <c r="A82" s="197">
        <v>9.1</v>
      </c>
      <c r="B82" s="16" t="s">
        <v>401</v>
      </c>
      <c r="C82" s="15" t="s">
        <v>4</v>
      </c>
      <c r="D82" s="232">
        <v>10</v>
      </c>
      <c r="E82" s="18">
        <v>133053</v>
      </c>
      <c r="F82" s="17">
        <f t="shared" ref="F82:F88" si="598">ROUND(D82*E82,0)</f>
        <v>1330530</v>
      </c>
      <c r="G82" s="18">
        <v>132390</v>
      </c>
      <c r="H82" s="17">
        <f t="shared" ref="H82:H88" si="599">ROUND($D82*G82,0)</f>
        <v>1323900</v>
      </c>
      <c r="I82" s="52" t="str">
        <f t="shared" ref="I82:I88" si="600">+IF(G82&lt;=$E82,"OK","NO OK")</f>
        <v>OK</v>
      </c>
      <c r="J82" s="18">
        <v>133053</v>
      </c>
      <c r="K82" s="17">
        <f t="shared" ref="K82:K88" si="601">ROUND($D82*J82,0)</f>
        <v>1330530</v>
      </c>
      <c r="L82" s="52" t="str">
        <f t="shared" ref="L82:L88" si="602">+IF(J82&lt;=$E82,"OK","NO OK")</f>
        <v>OK</v>
      </c>
      <c r="M82" s="18">
        <v>132265</v>
      </c>
      <c r="N82" s="17">
        <f t="shared" ref="N82:N88" si="603">ROUND($D82*M82,0)</f>
        <v>1322650</v>
      </c>
      <c r="O82" s="52" t="str">
        <f t="shared" ref="O82:O88" si="604">+IF(M82&lt;=$E82,"OK","NO OK")</f>
        <v>OK</v>
      </c>
      <c r="P82" s="18">
        <v>131922</v>
      </c>
      <c r="Q82" s="17">
        <f t="shared" ref="Q82:Q88" si="605">ROUND($D82*P82,0)</f>
        <v>1319220</v>
      </c>
      <c r="R82" s="52" t="str">
        <f t="shared" ref="R82:R88" si="606">+IF(P82&lt;=$E82,"OK","NO OK")</f>
        <v>OK</v>
      </c>
      <c r="S82" s="18">
        <v>132602</v>
      </c>
      <c r="T82" s="17">
        <f t="shared" ref="T82:T88" si="607">ROUND($D82*S82,0)</f>
        <v>1326020</v>
      </c>
      <c r="U82" s="52" t="str">
        <f t="shared" ref="U82:U88" si="608">+IF(S82&lt;=$E82,"OK","NO OK")</f>
        <v>OK</v>
      </c>
      <c r="V82" s="18">
        <v>131656</v>
      </c>
      <c r="W82" s="17">
        <f t="shared" ref="W82:W88" si="609">ROUND($D82*V82,0)</f>
        <v>1316560</v>
      </c>
      <c r="X82" s="52" t="str">
        <f t="shared" ref="X82:X88" si="610">+IF(V82&lt;=$E82,"OK","NO OK")</f>
        <v>OK</v>
      </c>
      <c r="Y82" s="18">
        <v>133053</v>
      </c>
      <c r="Z82" s="17">
        <f t="shared" ref="Z82:Z88" si="611">ROUND($D82*Y82,0)</f>
        <v>1330530</v>
      </c>
      <c r="AA82" s="52" t="str">
        <f t="shared" ref="AA82:AA88" si="612">+IF(Y82&lt;=$E82,"OK","NO OK")</f>
        <v>OK</v>
      </c>
      <c r="AB82" s="18">
        <v>131989</v>
      </c>
      <c r="AC82" s="17">
        <f t="shared" ref="AC82:AC88" si="613">ROUND($D82*AB82,0)</f>
        <v>1319890</v>
      </c>
      <c r="AD82" s="52" t="str">
        <f t="shared" ref="AD82:AD88" si="614">+IF(AB82&lt;=$E82,"OK","NO OK")</f>
        <v>OK</v>
      </c>
      <c r="AE82" s="18">
        <v>132335</v>
      </c>
      <c r="AF82" s="17">
        <f t="shared" ref="AF82:AF88" si="615">ROUND($D82*AE82,0)</f>
        <v>1323350</v>
      </c>
      <c r="AG82" s="52" t="str">
        <f t="shared" ref="AG82:AG88" si="616">+IF(AE82&lt;=$E82,"OK","NO OK")</f>
        <v>OK</v>
      </c>
      <c r="AH82" s="18">
        <v>132590</v>
      </c>
      <c r="AI82" s="17">
        <f t="shared" ref="AI82:AI88" si="617">ROUND($D82*AH82,0)</f>
        <v>1325900</v>
      </c>
      <c r="AJ82" s="52" t="str">
        <f t="shared" ref="AJ82:AJ88" si="618">+IF(AH82&lt;=$E82,"OK","NO OK")</f>
        <v>OK</v>
      </c>
      <c r="AK82" s="18">
        <v>131922</v>
      </c>
      <c r="AL82" s="17">
        <f t="shared" ref="AL82:AL88" si="619">ROUND($D82*AK82,0)</f>
        <v>1319220</v>
      </c>
      <c r="AM82" s="52" t="str">
        <f t="shared" ref="AM82:AM88" si="620">+IF(AK82&lt;=$E82,"OK","NO OK")</f>
        <v>OK</v>
      </c>
      <c r="AN82" s="18">
        <v>133053</v>
      </c>
      <c r="AO82" s="17">
        <f t="shared" ref="AO82:AO88" si="621">ROUND($D82*AN82,0)</f>
        <v>1330530</v>
      </c>
      <c r="AP82" s="52" t="str">
        <f t="shared" ref="AP82:AP88" si="622">+IF(AN82&lt;=$E82,"OK","NO OK")</f>
        <v>OK</v>
      </c>
      <c r="AQ82" s="18">
        <v>132055</v>
      </c>
      <c r="AR82" s="17">
        <f t="shared" ref="AR82:AR88" si="623">ROUND($D82*AQ82,0)</f>
        <v>1320550</v>
      </c>
      <c r="AS82" s="52" t="str">
        <f t="shared" ref="AS82:AS88" si="624">+IF(AQ82&lt;=$E82,"OK","NO OK")</f>
        <v>OK</v>
      </c>
      <c r="AT82" s="18">
        <v>132082</v>
      </c>
      <c r="AU82" s="17">
        <f t="shared" ref="AU82:AU88" si="625">ROUND($D82*AT82,0)</f>
        <v>1320820</v>
      </c>
      <c r="AV82" s="52" t="str">
        <f t="shared" ref="AV82:AV88" si="626">+IF(AT82&lt;=$E82,"OK","NO OK")</f>
        <v>OK</v>
      </c>
      <c r="AW82" s="18">
        <v>130000</v>
      </c>
      <c r="AX82" s="17">
        <f t="shared" ref="AX82:AX88" si="627">ROUND($D82*AW82,0)</f>
        <v>1300000</v>
      </c>
      <c r="AY82" s="52" t="str">
        <f t="shared" ref="AY82:AY88" si="628">+IF(AW82&lt;=$E82,"OK","NO OK")</f>
        <v>OK</v>
      </c>
      <c r="AZ82" s="18">
        <v>133053</v>
      </c>
      <c r="BA82" s="17">
        <f t="shared" ref="BA82:BA88" si="629">ROUND($D82*AZ82,0)</f>
        <v>1330530</v>
      </c>
      <c r="BB82" s="52" t="str">
        <f t="shared" ref="BB82:BB88" si="630">+IF(AZ82&lt;=$E82,"OK","NO OK")</f>
        <v>OK</v>
      </c>
      <c r="BC82" s="18">
        <v>132268</v>
      </c>
      <c r="BD82" s="17">
        <f t="shared" ref="BD82:BD88" si="631">ROUND($D82*BC82,0)</f>
        <v>1322680</v>
      </c>
      <c r="BE82" s="52" t="str">
        <f t="shared" ref="BE82:BE88" si="632">+IF(BC82&lt;=$E82,"OK","NO OK")</f>
        <v>OK</v>
      </c>
      <c r="BF82" s="18">
        <v>132428</v>
      </c>
      <c r="BG82" s="17">
        <f t="shared" ref="BG82:BG88" si="633">ROUND($D82*BF82,0)</f>
        <v>1324280</v>
      </c>
      <c r="BH82" s="52" t="str">
        <f t="shared" ref="BH82:BH88" si="634">+IF(BF82&lt;=$E82,"OK","NO OK")</f>
        <v>OK</v>
      </c>
      <c r="BI82" s="18">
        <v>131862</v>
      </c>
      <c r="BJ82" s="17">
        <f t="shared" ref="BJ82:BJ88" si="635">ROUND($D82*BI82,0)</f>
        <v>1318620</v>
      </c>
      <c r="BK82" s="52" t="str">
        <f t="shared" ref="BK82:BK88" si="636">+IF(BI82&lt;=$E82,"OK","NO OK")</f>
        <v>OK</v>
      </c>
      <c r="BL82" s="18">
        <v>132255</v>
      </c>
      <c r="BM82" s="17">
        <f t="shared" ref="BM82:BM88" si="637">ROUND($D82*BL82,0)</f>
        <v>1322550</v>
      </c>
      <c r="BN82" s="52" t="str">
        <f t="shared" ref="BN82:BN88" si="638">+IF(BL82&lt;=$E82,"OK","NO OK")</f>
        <v>OK</v>
      </c>
      <c r="BO82" s="18">
        <v>131814</v>
      </c>
      <c r="BP82" s="17">
        <f t="shared" ref="BP82:BP88" si="639">ROUND($D82*BO82,0)</f>
        <v>1318140</v>
      </c>
      <c r="BQ82" s="52" t="str">
        <f t="shared" ref="BQ82:BQ88" si="640">+IF(BO82&lt;=$E82,"OK","NO OK")</f>
        <v>OK</v>
      </c>
      <c r="BR82" s="18">
        <v>131856</v>
      </c>
      <c r="BS82" s="17">
        <f t="shared" ref="BS82:BS88" si="641">ROUND($D82*BR82,0)</f>
        <v>1318560</v>
      </c>
      <c r="BT82" s="52" t="str">
        <f t="shared" ref="BT82:BT88" si="642">+IF(BR82&lt;=$E82,"OK","NO OK")</f>
        <v>OK</v>
      </c>
      <c r="BU82" s="18">
        <v>133053</v>
      </c>
      <c r="BV82" s="17">
        <f t="shared" ref="BV82:BV88" si="643">ROUND($D82*BU82,0)</f>
        <v>1330530</v>
      </c>
      <c r="BW82" s="52" t="str">
        <f t="shared" ref="BW82:BW88" si="644">+IF(BU82&lt;=$E82,"OK","NO OK")</f>
        <v>OK</v>
      </c>
      <c r="BX82" s="18">
        <v>132122</v>
      </c>
      <c r="BY82" s="17">
        <f t="shared" ref="BY82:BY88" si="645">ROUND($D82*BX82,0)</f>
        <v>1321220</v>
      </c>
      <c r="BZ82" s="52" t="str">
        <f t="shared" ref="BZ82:BZ88" si="646">+IF(BX82&lt;=$E82,"OK","NO OK")</f>
        <v>OK</v>
      </c>
      <c r="CA82" s="18">
        <v>133053</v>
      </c>
      <c r="CB82" s="17">
        <f t="shared" ref="CB82:CB88" si="647">ROUND($D82*CA82,0)</f>
        <v>1330530</v>
      </c>
      <c r="CC82" s="52" t="str">
        <f t="shared" ref="CC82:CC88" si="648">+IF(CA82&lt;=$E82,"OK","NO OK")</f>
        <v>OK</v>
      </c>
      <c r="CD82" s="18">
        <v>133053</v>
      </c>
      <c r="CE82" s="17">
        <f t="shared" ref="CE82:CE88" si="649">ROUND($D82*CD82,0)</f>
        <v>1330530</v>
      </c>
      <c r="CF82" s="52" t="str">
        <f t="shared" ref="CF82:CF88" si="650">+IF(CD82&lt;=$E82,"OK","NO OK")</f>
        <v>OK</v>
      </c>
      <c r="CG82" s="18">
        <v>132135</v>
      </c>
      <c r="CH82" s="17">
        <f t="shared" ref="CH82:CH88" si="651">ROUND($D82*CG82,0)</f>
        <v>1321350</v>
      </c>
      <c r="CI82" s="52" t="str">
        <f t="shared" ref="CI82:CI88" si="652">+IF(CG82&lt;=$E82,"OK","NO OK")</f>
        <v>OK</v>
      </c>
      <c r="CJ82" s="18">
        <v>133053</v>
      </c>
      <c r="CK82" s="17">
        <f t="shared" ref="CK82:CK88" si="653">ROUND($D82*CJ82,0)</f>
        <v>1330530</v>
      </c>
      <c r="CL82" s="52" t="str">
        <f t="shared" ref="CL82:CL88" si="654">+IF(CJ82&lt;=$E82,"OK","NO OK")</f>
        <v>OK</v>
      </c>
      <c r="CM82" s="18">
        <v>133053</v>
      </c>
      <c r="CN82" s="17">
        <f t="shared" ref="CN82:CN88" si="655">ROUND($D82*CM82,0)</f>
        <v>1330530</v>
      </c>
      <c r="CO82" s="52" t="str">
        <f t="shared" ref="CO82:CO88" si="656">+IF(CM82&lt;=$E82,"OK","NO OK")</f>
        <v>OK</v>
      </c>
      <c r="CP82" s="18">
        <v>133053</v>
      </c>
      <c r="CQ82" s="17">
        <f t="shared" ref="CQ82:CQ88" si="657">ROUND($D82*CP82,0)</f>
        <v>1330530</v>
      </c>
      <c r="CR82" s="52" t="str">
        <f t="shared" ref="CR82:CR88" si="658">+IF(CP82&lt;=$E82,"OK","NO OK")</f>
        <v>OK</v>
      </c>
      <c r="CS82" s="18">
        <v>131909</v>
      </c>
      <c r="CT82" s="17">
        <f t="shared" ref="CT82:CT88" si="659">ROUND($D82*CS82,0)</f>
        <v>1319090</v>
      </c>
      <c r="CU82" s="52" t="str">
        <f t="shared" ref="CU82:CU88" si="660">+IF(CS82&lt;=$E82,"OK","NO OK")</f>
        <v>OK</v>
      </c>
      <c r="CV82" s="18">
        <v>132907</v>
      </c>
      <c r="CW82" s="17">
        <f t="shared" ref="CW82:CW88" si="661">ROUND($D82*CV82,0)</f>
        <v>1329070</v>
      </c>
      <c r="CX82" s="52" t="str">
        <f t="shared" ref="CX82:CX88" si="662">+IF(CV82&lt;=$E82,"OK","NO OK")</f>
        <v>OK</v>
      </c>
      <c r="CY82" s="18">
        <v>133053</v>
      </c>
      <c r="CZ82" s="17">
        <f t="shared" ref="CZ82:CZ88" si="663">ROUND($D82*CY82,0)</f>
        <v>1330530</v>
      </c>
      <c r="DA82" s="52" t="str">
        <f t="shared" ref="DA82:DA88" si="664">+IF(CY82&lt;=$E82,"OK","NO OK")</f>
        <v>OK</v>
      </c>
      <c r="DB82" s="18">
        <v>132255</v>
      </c>
      <c r="DC82" s="17">
        <f t="shared" ref="DC82:DC88" si="665">ROUND($D82*DB82,0)</f>
        <v>1322550</v>
      </c>
      <c r="DD82" s="52" t="str">
        <f t="shared" ref="DD82:DD88" si="666">+IF(DB82&lt;=$E82,"OK","NO OK")</f>
        <v>OK</v>
      </c>
      <c r="DE82" s="18">
        <v>131882</v>
      </c>
      <c r="DF82" s="17">
        <f t="shared" ref="DF82:DF88" si="667">ROUND($D82*DE82,0)</f>
        <v>1318820</v>
      </c>
      <c r="DG82" s="52" t="str">
        <f t="shared" ref="DG82:DG88" si="668">+IF(DE82&lt;=$E82,"OK","NO OK")</f>
        <v>OK</v>
      </c>
      <c r="DH82" s="18">
        <v>132032</v>
      </c>
      <c r="DI82" s="17">
        <f t="shared" ref="DI82:DI88" si="669">ROUND($D82*DH82,0)</f>
        <v>1320320</v>
      </c>
      <c r="DJ82" s="52" t="str">
        <f t="shared" ref="DJ82:DJ88" si="670">+IF(DH82&lt;=$E82,"OK","NO OK")</f>
        <v>OK</v>
      </c>
      <c r="DK82" s="18">
        <v>132104</v>
      </c>
      <c r="DL82" s="17">
        <f t="shared" ref="DL82:DL88" si="671">ROUND($D82*DK82,0)</f>
        <v>1321040</v>
      </c>
      <c r="DM82" s="52" t="str">
        <f t="shared" ref="DM82:DM88" si="672">+IF(DK82&lt;=$E82,"OK","NO OK")</f>
        <v>OK</v>
      </c>
    </row>
    <row r="83" spans="1:117" ht="15" x14ac:dyDescent="0.25">
      <c r="A83" s="197">
        <v>9.1999999999999993</v>
      </c>
      <c r="B83" s="16" t="s">
        <v>402</v>
      </c>
      <c r="C83" s="15" t="s">
        <v>4</v>
      </c>
      <c r="D83" s="232">
        <v>8</v>
      </c>
      <c r="E83" s="18">
        <v>132871</v>
      </c>
      <c r="F83" s="17">
        <f t="shared" si="598"/>
        <v>1062968</v>
      </c>
      <c r="G83" s="18">
        <v>132210</v>
      </c>
      <c r="H83" s="17">
        <f t="shared" si="599"/>
        <v>1057680</v>
      </c>
      <c r="I83" s="52" t="str">
        <f t="shared" si="600"/>
        <v>OK</v>
      </c>
      <c r="J83" s="18">
        <v>132871</v>
      </c>
      <c r="K83" s="17">
        <f t="shared" si="601"/>
        <v>1062968</v>
      </c>
      <c r="L83" s="52" t="str">
        <f t="shared" si="602"/>
        <v>OK</v>
      </c>
      <c r="M83" s="18">
        <v>132084</v>
      </c>
      <c r="N83" s="17">
        <f t="shared" si="603"/>
        <v>1056672</v>
      </c>
      <c r="O83" s="52" t="str">
        <f t="shared" si="604"/>
        <v>OK</v>
      </c>
      <c r="P83" s="18">
        <v>131742</v>
      </c>
      <c r="Q83" s="17">
        <f t="shared" si="605"/>
        <v>1053936</v>
      </c>
      <c r="R83" s="52" t="str">
        <f t="shared" si="606"/>
        <v>OK</v>
      </c>
      <c r="S83" s="18">
        <v>132421</v>
      </c>
      <c r="T83" s="17">
        <f t="shared" si="607"/>
        <v>1059368</v>
      </c>
      <c r="U83" s="52" t="str">
        <f t="shared" si="608"/>
        <v>OK</v>
      </c>
      <c r="V83" s="18">
        <v>131476</v>
      </c>
      <c r="W83" s="17">
        <f t="shared" si="609"/>
        <v>1051808</v>
      </c>
      <c r="X83" s="52" t="str">
        <f t="shared" si="610"/>
        <v>OK</v>
      </c>
      <c r="Y83" s="18">
        <v>132871</v>
      </c>
      <c r="Z83" s="17">
        <f t="shared" si="611"/>
        <v>1062968</v>
      </c>
      <c r="AA83" s="52" t="str">
        <f t="shared" si="612"/>
        <v>OK</v>
      </c>
      <c r="AB83" s="18">
        <v>131808</v>
      </c>
      <c r="AC83" s="17">
        <f t="shared" si="613"/>
        <v>1054464</v>
      </c>
      <c r="AD83" s="52" t="str">
        <f t="shared" si="614"/>
        <v>OK</v>
      </c>
      <c r="AE83" s="18">
        <v>132153</v>
      </c>
      <c r="AF83" s="17">
        <f t="shared" si="615"/>
        <v>1057224</v>
      </c>
      <c r="AG83" s="52" t="str">
        <f t="shared" si="616"/>
        <v>OK</v>
      </c>
      <c r="AH83" s="18">
        <v>132410</v>
      </c>
      <c r="AI83" s="17">
        <f t="shared" si="617"/>
        <v>1059280</v>
      </c>
      <c r="AJ83" s="52" t="str">
        <f t="shared" si="618"/>
        <v>OK</v>
      </c>
      <c r="AK83" s="18">
        <v>131742</v>
      </c>
      <c r="AL83" s="17">
        <f t="shared" si="619"/>
        <v>1053936</v>
      </c>
      <c r="AM83" s="52" t="str">
        <f t="shared" si="620"/>
        <v>OK</v>
      </c>
      <c r="AN83" s="18">
        <v>132871</v>
      </c>
      <c r="AO83" s="17">
        <f t="shared" si="621"/>
        <v>1062968</v>
      </c>
      <c r="AP83" s="52" t="str">
        <f t="shared" si="622"/>
        <v>OK</v>
      </c>
      <c r="AQ83" s="18">
        <v>131874</v>
      </c>
      <c r="AR83" s="17">
        <f t="shared" si="623"/>
        <v>1054992</v>
      </c>
      <c r="AS83" s="52" t="str">
        <f t="shared" si="624"/>
        <v>OK</v>
      </c>
      <c r="AT83" s="18">
        <v>131901</v>
      </c>
      <c r="AU83" s="17">
        <f t="shared" si="625"/>
        <v>1055208</v>
      </c>
      <c r="AV83" s="52" t="str">
        <f t="shared" si="626"/>
        <v>OK</v>
      </c>
      <c r="AW83" s="18">
        <v>131000</v>
      </c>
      <c r="AX83" s="17">
        <f t="shared" si="627"/>
        <v>1048000</v>
      </c>
      <c r="AY83" s="52" t="str">
        <f t="shared" si="628"/>
        <v>OK</v>
      </c>
      <c r="AZ83" s="18">
        <v>132871</v>
      </c>
      <c r="BA83" s="17">
        <f t="shared" si="629"/>
        <v>1062968</v>
      </c>
      <c r="BB83" s="52" t="str">
        <f t="shared" si="630"/>
        <v>OK</v>
      </c>
      <c r="BC83" s="18">
        <v>132087</v>
      </c>
      <c r="BD83" s="17">
        <f t="shared" si="631"/>
        <v>1056696</v>
      </c>
      <c r="BE83" s="52" t="str">
        <f t="shared" si="632"/>
        <v>OK</v>
      </c>
      <c r="BF83" s="18">
        <v>132247</v>
      </c>
      <c r="BG83" s="17">
        <f t="shared" si="633"/>
        <v>1057976</v>
      </c>
      <c r="BH83" s="52" t="str">
        <f t="shared" si="634"/>
        <v>OK</v>
      </c>
      <c r="BI83" s="18">
        <v>131682</v>
      </c>
      <c r="BJ83" s="17">
        <f t="shared" si="635"/>
        <v>1053456</v>
      </c>
      <c r="BK83" s="52" t="str">
        <f t="shared" si="636"/>
        <v>OK</v>
      </c>
      <c r="BL83" s="18">
        <v>132074</v>
      </c>
      <c r="BM83" s="17">
        <f t="shared" si="637"/>
        <v>1056592</v>
      </c>
      <c r="BN83" s="52" t="str">
        <f t="shared" si="638"/>
        <v>OK</v>
      </c>
      <c r="BO83" s="18">
        <v>131634</v>
      </c>
      <c r="BP83" s="17">
        <f t="shared" si="639"/>
        <v>1053072</v>
      </c>
      <c r="BQ83" s="52" t="str">
        <f t="shared" si="640"/>
        <v>OK</v>
      </c>
      <c r="BR83" s="18">
        <v>131675</v>
      </c>
      <c r="BS83" s="17">
        <f t="shared" si="641"/>
        <v>1053400</v>
      </c>
      <c r="BT83" s="52" t="str">
        <f t="shared" si="642"/>
        <v>OK</v>
      </c>
      <c r="BU83" s="18">
        <v>132871</v>
      </c>
      <c r="BV83" s="17">
        <f t="shared" si="643"/>
        <v>1062968</v>
      </c>
      <c r="BW83" s="52" t="str">
        <f t="shared" si="644"/>
        <v>OK</v>
      </c>
      <c r="BX83" s="18">
        <v>131941</v>
      </c>
      <c r="BY83" s="17">
        <f t="shared" si="645"/>
        <v>1055528</v>
      </c>
      <c r="BZ83" s="52" t="str">
        <f t="shared" si="646"/>
        <v>OK</v>
      </c>
      <c r="CA83" s="18">
        <v>132871</v>
      </c>
      <c r="CB83" s="17">
        <f t="shared" si="647"/>
        <v>1062968</v>
      </c>
      <c r="CC83" s="52" t="str">
        <f t="shared" si="648"/>
        <v>OK</v>
      </c>
      <c r="CD83" s="18">
        <v>132871</v>
      </c>
      <c r="CE83" s="17">
        <f t="shared" si="649"/>
        <v>1062968</v>
      </c>
      <c r="CF83" s="52" t="str">
        <f t="shared" si="650"/>
        <v>OK</v>
      </c>
      <c r="CG83" s="18">
        <v>131954</v>
      </c>
      <c r="CH83" s="17">
        <f t="shared" si="651"/>
        <v>1055632</v>
      </c>
      <c r="CI83" s="52" t="str">
        <f t="shared" si="652"/>
        <v>OK</v>
      </c>
      <c r="CJ83" s="18">
        <v>132871</v>
      </c>
      <c r="CK83" s="17">
        <f t="shared" si="653"/>
        <v>1062968</v>
      </c>
      <c r="CL83" s="52" t="str">
        <f t="shared" si="654"/>
        <v>OK</v>
      </c>
      <c r="CM83" s="18">
        <v>132871</v>
      </c>
      <c r="CN83" s="17">
        <f t="shared" si="655"/>
        <v>1062968</v>
      </c>
      <c r="CO83" s="52" t="str">
        <f t="shared" si="656"/>
        <v>OK</v>
      </c>
      <c r="CP83" s="18">
        <v>132871</v>
      </c>
      <c r="CQ83" s="17">
        <f t="shared" si="657"/>
        <v>1062968</v>
      </c>
      <c r="CR83" s="52" t="str">
        <f t="shared" si="658"/>
        <v>OK</v>
      </c>
      <c r="CS83" s="18">
        <v>131728</v>
      </c>
      <c r="CT83" s="17">
        <f t="shared" si="659"/>
        <v>1053824</v>
      </c>
      <c r="CU83" s="52" t="str">
        <f t="shared" si="660"/>
        <v>OK</v>
      </c>
      <c r="CV83" s="18">
        <v>132725</v>
      </c>
      <c r="CW83" s="17">
        <f t="shared" si="661"/>
        <v>1061800</v>
      </c>
      <c r="CX83" s="52" t="str">
        <f t="shared" si="662"/>
        <v>OK</v>
      </c>
      <c r="CY83" s="18">
        <v>132871</v>
      </c>
      <c r="CZ83" s="17">
        <f t="shared" si="663"/>
        <v>1062968</v>
      </c>
      <c r="DA83" s="52" t="str">
        <f t="shared" si="664"/>
        <v>OK</v>
      </c>
      <c r="DB83" s="18">
        <v>132074</v>
      </c>
      <c r="DC83" s="17">
        <f t="shared" si="665"/>
        <v>1056592</v>
      </c>
      <c r="DD83" s="52" t="str">
        <f t="shared" si="666"/>
        <v>OK</v>
      </c>
      <c r="DE83" s="18">
        <v>131702</v>
      </c>
      <c r="DF83" s="17">
        <f t="shared" si="667"/>
        <v>1053616</v>
      </c>
      <c r="DG83" s="52" t="str">
        <f t="shared" si="668"/>
        <v>OK</v>
      </c>
      <c r="DH83" s="18">
        <v>131851</v>
      </c>
      <c r="DI83" s="17">
        <f t="shared" si="669"/>
        <v>1054808</v>
      </c>
      <c r="DJ83" s="52" t="str">
        <f t="shared" si="670"/>
        <v>OK</v>
      </c>
      <c r="DK83" s="18">
        <v>131924</v>
      </c>
      <c r="DL83" s="17">
        <f t="shared" si="671"/>
        <v>1055392</v>
      </c>
      <c r="DM83" s="52" t="str">
        <f t="shared" si="672"/>
        <v>OK</v>
      </c>
    </row>
    <row r="84" spans="1:117" ht="15" x14ac:dyDescent="0.25">
      <c r="A84" s="197">
        <v>9.3000000000000007</v>
      </c>
      <c r="B84" s="16" t="s">
        <v>403</v>
      </c>
      <c r="C84" s="15" t="s">
        <v>4</v>
      </c>
      <c r="D84" s="232">
        <v>1</v>
      </c>
      <c r="E84" s="18">
        <v>2102804</v>
      </c>
      <c r="F84" s="17">
        <f t="shared" si="598"/>
        <v>2102804</v>
      </c>
      <c r="G84" s="18">
        <v>2092290</v>
      </c>
      <c r="H84" s="17">
        <f t="shared" si="599"/>
        <v>2092290</v>
      </c>
      <c r="I84" s="52" t="str">
        <f t="shared" si="600"/>
        <v>OK</v>
      </c>
      <c r="J84" s="18">
        <v>2102804</v>
      </c>
      <c r="K84" s="17">
        <f t="shared" si="601"/>
        <v>2102804</v>
      </c>
      <c r="L84" s="52" t="str">
        <f t="shared" si="602"/>
        <v>OK</v>
      </c>
      <c r="M84" s="18">
        <v>2090355</v>
      </c>
      <c r="N84" s="17">
        <f t="shared" si="603"/>
        <v>2090355</v>
      </c>
      <c r="O84" s="52" t="str">
        <f t="shared" si="604"/>
        <v>OK</v>
      </c>
      <c r="P84" s="18">
        <v>2084930</v>
      </c>
      <c r="Q84" s="17">
        <f t="shared" si="605"/>
        <v>2084930</v>
      </c>
      <c r="R84" s="52" t="str">
        <f t="shared" si="606"/>
        <v>OK</v>
      </c>
      <c r="S84" s="18">
        <v>2095675</v>
      </c>
      <c r="T84" s="17">
        <f t="shared" si="607"/>
        <v>2095675</v>
      </c>
      <c r="U84" s="52" t="str">
        <f t="shared" si="608"/>
        <v>OK</v>
      </c>
      <c r="V84" s="18">
        <v>2080725</v>
      </c>
      <c r="W84" s="17">
        <f t="shared" si="609"/>
        <v>2080725</v>
      </c>
      <c r="X84" s="52" t="str">
        <f t="shared" si="610"/>
        <v>OK</v>
      </c>
      <c r="Y84" s="18">
        <v>2102804</v>
      </c>
      <c r="Z84" s="17">
        <f t="shared" si="611"/>
        <v>2102804</v>
      </c>
      <c r="AA84" s="52" t="str">
        <f t="shared" si="612"/>
        <v>OK</v>
      </c>
      <c r="AB84" s="18">
        <v>2085982</v>
      </c>
      <c r="AC84" s="17">
        <f t="shared" si="613"/>
        <v>2085982</v>
      </c>
      <c r="AD84" s="52" t="str">
        <f t="shared" si="614"/>
        <v>OK</v>
      </c>
      <c r="AE84" s="18">
        <v>2091449</v>
      </c>
      <c r="AF84" s="17">
        <f t="shared" si="615"/>
        <v>2091449</v>
      </c>
      <c r="AG84" s="52" t="str">
        <f t="shared" si="616"/>
        <v>OK</v>
      </c>
      <c r="AH84" s="18">
        <v>2095440</v>
      </c>
      <c r="AI84" s="17">
        <f t="shared" si="617"/>
        <v>2095440</v>
      </c>
      <c r="AJ84" s="52" t="str">
        <f t="shared" si="618"/>
        <v>OK</v>
      </c>
      <c r="AK84" s="18">
        <v>2084933</v>
      </c>
      <c r="AL84" s="17">
        <f t="shared" si="619"/>
        <v>2084933</v>
      </c>
      <c r="AM84" s="52" t="str">
        <f t="shared" si="620"/>
        <v>OK</v>
      </c>
      <c r="AN84" s="18">
        <v>2102804</v>
      </c>
      <c r="AO84" s="17">
        <f t="shared" si="621"/>
        <v>2102804</v>
      </c>
      <c r="AP84" s="52" t="str">
        <f t="shared" si="622"/>
        <v>OK</v>
      </c>
      <c r="AQ84" s="18">
        <v>2087033</v>
      </c>
      <c r="AR84" s="17">
        <f t="shared" si="623"/>
        <v>2087033</v>
      </c>
      <c r="AS84" s="52" t="str">
        <f t="shared" si="624"/>
        <v>OK</v>
      </c>
      <c r="AT84" s="18">
        <v>2087454</v>
      </c>
      <c r="AU84" s="17">
        <f t="shared" si="625"/>
        <v>2087454</v>
      </c>
      <c r="AV84" s="52" t="str">
        <f t="shared" si="626"/>
        <v>OK</v>
      </c>
      <c r="AW84" s="18">
        <v>2000000</v>
      </c>
      <c r="AX84" s="17">
        <f t="shared" si="627"/>
        <v>2000000</v>
      </c>
      <c r="AY84" s="52" t="str">
        <f t="shared" si="628"/>
        <v>OK</v>
      </c>
      <c r="AZ84" s="18">
        <v>2102804</v>
      </c>
      <c r="BA84" s="17">
        <f t="shared" si="629"/>
        <v>2102804</v>
      </c>
      <c r="BB84" s="52" t="str">
        <f t="shared" si="630"/>
        <v>OK</v>
      </c>
      <c r="BC84" s="18">
        <v>2090397</v>
      </c>
      <c r="BD84" s="17">
        <f t="shared" si="631"/>
        <v>2090397</v>
      </c>
      <c r="BE84" s="52" t="str">
        <f t="shared" si="632"/>
        <v>OK</v>
      </c>
      <c r="BF84" s="18">
        <v>2092921</v>
      </c>
      <c r="BG84" s="17">
        <f t="shared" si="633"/>
        <v>2092921</v>
      </c>
      <c r="BH84" s="52" t="str">
        <f t="shared" si="634"/>
        <v>OK</v>
      </c>
      <c r="BI84" s="18">
        <v>2083984</v>
      </c>
      <c r="BJ84" s="17">
        <f t="shared" si="635"/>
        <v>2083984</v>
      </c>
      <c r="BK84" s="52" t="str">
        <f t="shared" si="636"/>
        <v>OK</v>
      </c>
      <c r="BL84" s="18">
        <v>2090187</v>
      </c>
      <c r="BM84" s="17">
        <f t="shared" si="637"/>
        <v>2090187</v>
      </c>
      <c r="BN84" s="52" t="str">
        <f t="shared" si="638"/>
        <v>OK</v>
      </c>
      <c r="BO84" s="18">
        <v>2083224</v>
      </c>
      <c r="BP84" s="17">
        <f t="shared" si="639"/>
        <v>2083224</v>
      </c>
      <c r="BQ84" s="52" t="str">
        <f t="shared" si="640"/>
        <v>OK</v>
      </c>
      <c r="BR84" s="18">
        <v>2083879</v>
      </c>
      <c r="BS84" s="17">
        <f t="shared" si="641"/>
        <v>2083879</v>
      </c>
      <c r="BT84" s="52" t="str">
        <f t="shared" si="642"/>
        <v>OK</v>
      </c>
      <c r="BU84" s="18">
        <v>2102804</v>
      </c>
      <c r="BV84" s="17">
        <f t="shared" si="643"/>
        <v>2102804</v>
      </c>
      <c r="BW84" s="52" t="str">
        <f t="shared" si="644"/>
        <v>OK</v>
      </c>
      <c r="BX84" s="18">
        <v>2088084</v>
      </c>
      <c r="BY84" s="17">
        <f t="shared" si="645"/>
        <v>2088084</v>
      </c>
      <c r="BZ84" s="52" t="str">
        <f t="shared" si="646"/>
        <v>OK</v>
      </c>
      <c r="CA84" s="18">
        <v>2102804</v>
      </c>
      <c r="CB84" s="17">
        <f t="shared" si="647"/>
        <v>2102804</v>
      </c>
      <c r="CC84" s="52" t="str">
        <f t="shared" si="648"/>
        <v>OK</v>
      </c>
      <c r="CD84" s="18">
        <v>2102804</v>
      </c>
      <c r="CE84" s="17">
        <f t="shared" si="649"/>
        <v>2102804</v>
      </c>
      <c r="CF84" s="52" t="str">
        <f t="shared" si="650"/>
        <v>OK</v>
      </c>
      <c r="CG84" s="18">
        <v>2088295</v>
      </c>
      <c r="CH84" s="17">
        <f t="shared" si="651"/>
        <v>2088295</v>
      </c>
      <c r="CI84" s="52" t="str">
        <f t="shared" si="652"/>
        <v>OK</v>
      </c>
      <c r="CJ84" s="18">
        <v>2102804</v>
      </c>
      <c r="CK84" s="17">
        <f t="shared" si="653"/>
        <v>2102804</v>
      </c>
      <c r="CL84" s="52" t="str">
        <f t="shared" si="654"/>
        <v>OK</v>
      </c>
      <c r="CM84" s="18">
        <v>2102804</v>
      </c>
      <c r="CN84" s="17">
        <f t="shared" si="655"/>
        <v>2102804</v>
      </c>
      <c r="CO84" s="52" t="str">
        <f t="shared" si="656"/>
        <v>OK</v>
      </c>
      <c r="CP84" s="18">
        <v>2102804</v>
      </c>
      <c r="CQ84" s="17">
        <f t="shared" si="657"/>
        <v>2102804</v>
      </c>
      <c r="CR84" s="52" t="str">
        <f t="shared" si="658"/>
        <v>OK</v>
      </c>
      <c r="CS84" s="18">
        <v>2084720</v>
      </c>
      <c r="CT84" s="17">
        <f t="shared" si="659"/>
        <v>2084720</v>
      </c>
      <c r="CU84" s="52" t="str">
        <f t="shared" si="660"/>
        <v>OK</v>
      </c>
      <c r="CV84" s="18">
        <v>2100491</v>
      </c>
      <c r="CW84" s="17">
        <f t="shared" si="661"/>
        <v>2100491</v>
      </c>
      <c r="CX84" s="52" t="str">
        <f t="shared" si="662"/>
        <v>OK</v>
      </c>
      <c r="CY84" s="18">
        <v>2102804</v>
      </c>
      <c r="CZ84" s="17">
        <f t="shared" si="663"/>
        <v>2102804</v>
      </c>
      <c r="DA84" s="52" t="str">
        <f t="shared" si="664"/>
        <v>OK</v>
      </c>
      <c r="DB84" s="18">
        <v>2090187</v>
      </c>
      <c r="DC84" s="17">
        <f t="shared" si="665"/>
        <v>2090187</v>
      </c>
      <c r="DD84" s="52" t="str">
        <f t="shared" si="666"/>
        <v>OK</v>
      </c>
      <c r="DE84" s="18">
        <v>2084299</v>
      </c>
      <c r="DF84" s="17">
        <f t="shared" si="667"/>
        <v>2084299</v>
      </c>
      <c r="DG84" s="52" t="str">
        <f t="shared" si="668"/>
        <v>OK</v>
      </c>
      <c r="DH84" s="18">
        <v>2086665</v>
      </c>
      <c r="DI84" s="17">
        <f t="shared" si="669"/>
        <v>2086665</v>
      </c>
      <c r="DJ84" s="52" t="str">
        <f t="shared" si="670"/>
        <v>OK</v>
      </c>
      <c r="DK84" s="18">
        <v>2087811</v>
      </c>
      <c r="DL84" s="17">
        <f t="shared" si="671"/>
        <v>2087811</v>
      </c>
      <c r="DM84" s="52" t="str">
        <f t="shared" si="672"/>
        <v>OK</v>
      </c>
    </row>
    <row r="85" spans="1:117" ht="15" x14ac:dyDescent="0.25">
      <c r="A85" s="197">
        <v>9.4</v>
      </c>
      <c r="B85" s="16" t="s">
        <v>404</v>
      </c>
      <c r="C85" s="15" t="s">
        <v>4</v>
      </c>
      <c r="D85" s="232">
        <v>1</v>
      </c>
      <c r="E85" s="18">
        <v>1201602</v>
      </c>
      <c r="F85" s="17">
        <f t="shared" si="598"/>
        <v>1201602</v>
      </c>
      <c r="G85" s="18">
        <v>1195590</v>
      </c>
      <c r="H85" s="17">
        <f t="shared" si="599"/>
        <v>1195590</v>
      </c>
      <c r="I85" s="52" t="str">
        <f t="shared" si="600"/>
        <v>OK</v>
      </c>
      <c r="J85" s="18">
        <v>1201602</v>
      </c>
      <c r="K85" s="17">
        <f t="shared" si="601"/>
        <v>1201602</v>
      </c>
      <c r="L85" s="52" t="str">
        <f t="shared" si="602"/>
        <v>OK</v>
      </c>
      <c r="M85" s="18">
        <v>1194489</v>
      </c>
      <c r="N85" s="17">
        <f t="shared" si="603"/>
        <v>1194489</v>
      </c>
      <c r="O85" s="52" t="str">
        <f t="shared" si="604"/>
        <v>OK</v>
      </c>
      <c r="P85" s="18">
        <v>1191388</v>
      </c>
      <c r="Q85" s="17">
        <f t="shared" si="605"/>
        <v>1191388</v>
      </c>
      <c r="R85" s="52" t="str">
        <f t="shared" si="606"/>
        <v>OK</v>
      </c>
      <c r="S85" s="18">
        <v>1197529</v>
      </c>
      <c r="T85" s="17">
        <f t="shared" si="607"/>
        <v>1197529</v>
      </c>
      <c r="U85" s="52" t="str">
        <f t="shared" si="608"/>
        <v>OK</v>
      </c>
      <c r="V85" s="18">
        <v>1188985</v>
      </c>
      <c r="W85" s="17">
        <f t="shared" si="609"/>
        <v>1188985</v>
      </c>
      <c r="X85" s="52" t="str">
        <f t="shared" si="610"/>
        <v>OK</v>
      </c>
      <c r="Y85" s="18">
        <v>1201602</v>
      </c>
      <c r="Z85" s="17">
        <f t="shared" si="611"/>
        <v>1201602</v>
      </c>
      <c r="AA85" s="52" t="str">
        <f t="shared" si="612"/>
        <v>OK</v>
      </c>
      <c r="AB85" s="18">
        <v>1191989</v>
      </c>
      <c r="AC85" s="17">
        <f t="shared" si="613"/>
        <v>1191989</v>
      </c>
      <c r="AD85" s="52" t="str">
        <f t="shared" si="614"/>
        <v>OK</v>
      </c>
      <c r="AE85" s="18">
        <v>1195113</v>
      </c>
      <c r="AF85" s="17">
        <f t="shared" si="615"/>
        <v>1195113</v>
      </c>
      <c r="AG85" s="52" t="str">
        <f t="shared" si="616"/>
        <v>OK</v>
      </c>
      <c r="AH85" s="18">
        <v>1197400</v>
      </c>
      <c r="AI85" s="17">
        <f t="shared" si="617"/>
        <v>1197400</v>
      </c>
      <c r="AJ85" s="52" t="str">
        <f t="shared" si="618"/>
        <v>OK</v>
      </c>
      <c r="AK85" s="18">
        <v>1191390</v>
      </c>
      <c r="AL85" s="17">
        <f t="shared" si="619"/>
        <v>1191390</v>
      </c>
      <c r="AM85" s="52" t="str">
        <f t="shared" si="620"/>
        <v>OK</v>
      </c>
      <c r="AN85" s="18">
        <v>1201602</v>
      </c>
      <c r="AO85" s="17">
        <f t="shared" si="621"/>
        <v>1201602</v>
      </c>
      <c r="AP85" s="52" t="str">
        <f t="shared" si="622"/>
        <v>OK</v>
      </c>
      <c r="AQ85" s="18">
        <v>1192590</v>
      </c>
      <c r="AR85" s="17">
        <f t="shared" si="623"/>
        <v>1192590</v>
      </c>
      <c r="AS85" s="52" t="str">
        <f t="shared" si="624"/>
        <v>OK</v>
      </c>
      <c r="AT85" s="18">
        <v>1192830</v>
      </c>
      <c r="AU85" s="17">
        <f t="shared" si="625"/>
        <v>1192830</v>
      </c>
      <c r="AV85" s="52" t="str">
        <f t="shared" si="626"/>
        <v>OK</v>
      </c>
      <c r="AW85" s="18">
        <v>1200000</v>
      </c>
      <c r="AX85" s="17">
        <f t="shared" si="627"/>
        <v>1200000</v>
      </c>
      <c r="AY85" s="52" t="str">
        <f t="shared" si="628"/>
        <v>OK</v>
      </c>
      <c r="AZ85" s="18">
        <v>1201602</v>
      </c>
      <c r="BA85" s="17">
        <f t="shared" si="629"/>
        <v>1201602</v>
      </c>
      <c r="BB85" s="52" t="str">
        <f t="shared" si="630"/>
        <v>OK</v>
      </c>
      <c r="BC85" s="18">
        <v>1194513</v>
      </c>
      <c r="BD85" s="17">
        <f t="shared" si="631"/>
        <v>1194513</v>
      </c>
      <c r="BE85" s="52" t="str">
        <f t="shared" si="632"/>
        <v>OK</v>
      </c>
      <c r="BF85" s="18">
        <v>1195954</v>
      </c>
      <c r="BG85" s="17">
        <f t="shared" si="633"/>
        <v>1195954</v>
      </c>
      <c r="BH85" s="52" t="str">
        <f t="shared" si="634"/>
        <v>OK</v>
      </c>
      <c r="BI85" s="18">
        <v>1190848</v>
      </c>
      <c r="BJ85" s="17">
        <f t="shared" si="635"/>
        <v>1190848</v>
      </c>
      <c r="BK85" s="52" t="str">
        <f t="shared" si="636"/>
        <v>OK</v>
      </c>
      <c r="BL85" s="18">
        <v>1194392</v>
      </c>
      <c r="BM85" s="17">
        <f t="shared" si="637"/>
        <v>1194392</v>
      </c>
      <c r="BN85" s="52" t="str">
        <f t="shared" si="638"/>
        <v>OK</v>
      </c>
      <c r="BO85" s="18">
        <v>1190413</v>
      </c>
      <c r="BP85" s="17">
        <f t="shared" si="639"/>
        <v>1190413</v>
      </c>
      <c r="BQ85" s="52" t="str">
        <f t="shared" si="640"/>
        <v>OK</v>
      </c>
      <c r="BR85" s="18">
        <v>1190788</v>
      </c>
      <c r="BS85" s="17">
        <f t="shared" si="641"/>
        <v>1190788</v>
      </c>
      <c r="BT85" s="52" t="str">
        <f t="shared" si="642"/>
        <v>OK</v>
      </c>
      <c r="BU85" s="18">
        <v>1201602</v>
      </c>
      <c r="BV85" s="17">
        <f t="shared" si="643"/>
        <v>1201602</v>
      </c>
      <c r="BW85" s="52" t="str">
        <f t="shared" si="644"/>
        <v>OK</v>
      </c>
      <c r="BX85" s="18">
        <v>1193191</v>
      </c>
      <c r="BY85" s="17">
        <f t="shared" si="645"/>
        <v>1193191</v>
      </c>
      <c r="BZ85" s="52" t="str">
        <f t="shared" si="646"/>
        <v>OK</v>
      </c>
      <c r="CA85" s="18">
        <v>1201602</v>
      </c>
      <c r="CB85" s="17">
        <f t="shared" si="647"/>
        <v>1201602</v>
      </c>
      <c r="CC85" s="52" t="str">
        <f t="shared" si="648"/>
        <v>OK</v>
      </c>
      <c r="CD85" s="18">
        <v>1201602</v>
      </c>
      <c r="CE85" s="17">
        <f t="shared" si="649"/>
        <v>1201602</v>
      </c>
      <c r="CF85" s="52" t="str">
        <f t="shared" si="650"/>
        <v>OK</v>
      </c>
      <c r="CG85" s="18">
        <v>1193311</v>
      </c>
      <c r="CH85" s="17">
        <f t="shared" si="651"/>
        <v>1193311</v>
      </c>
      <c r="CI85" s="52" t="str">
        <f t="shared" si="652"/>
        <v>OK</v>
      </c>
      <c r="CJ85" s="18">
        <v>1201602</v>
      </c>
      <c r="CK85" s="17">
        <f t="shared" si="653"/>
        <v>1201602</v>
      </c>
      <c r="CL85" s="52" t="str">
        <f t="shared" si="654"/>
        <v>OK</v>
      </c>
      <c r="CM85" s="18">
        <v>1201602</v>
      </c>
      <c r="CN85" s="17">
        <f t="shared" si="655"/>
        <v>1201602</v>
      </c>
      <c r="CO85" s="52" t="str">
        <f t="shared" si="656"/>
        <v>OK</v>
      </c>
      <c r="CP85" s="18">
        <v>1201602</v>
      </c>
      <c r="CQ85" s="17">
        <f t="shared" si="657"/>
        <v>1201602</v>
      </c>
      <c r="CR85" s="52" t="str">
        <f t="shared" si="658"/>
        <v>OK</v>
      </c>
      <c r="CS85" s="18">
        <v>1191268</v>
      </c>
      <c r="CT85" s="17">
        <f t="shared" si="659"/>
        <v>1191268</v>
      </c>
      <c r="CU85" s="52" t="str">
        <f t="shared" si="660"/>
        <v>OK</v>
      </c>
      <c r="CV85" s="18">
        <v>1200280</v>
      </c>
      <c r="CW85" s="17">
        <f t="shared" si="661"/>
        <v>1200280</v>
      </c>
      <c r="CX85" s="52" t="str">
        <f t="shared" si="662"/>
        <v>OK</v>
      </c>
      <c r="CY85" s="18">
        <v>1201602</v>
      </c>
      <c r="CZ85" s="17">
        <f t="shared" si="663"/>
        <v>1201602</v>
      </c>
      <c r="DA85" s="52" t="str">
        <f t="shared" si="664"/>
        <v>OK</v>
      </c>
      <c r="DB85" s="18">
        <v>1194392</v>
      </c>
      <c r="DC85" s="17">
        <f t="shared" si="665"/>
        <v>1194392</v>
      </c>
      <c r="DD85" s="52" t="str">
        <f t="shared" si="666"/>
        <v>OK</v>
      </c>
      <c r="DE85" s="18">
        <v>1191028</v>
      </c>
      <c r="DF85" s="17">
        <f t="shared" si="667"/>
        <v>1191028</v>
      </c>
      <c r="DG85" s="52" t="str">
        <f t="shared" si="668"/>
        <v>OK</v>
      </c>
      <c r="DH85" s="18">
        <v>1192380</v>
      </c>
      <c r="DI85" s="17">
        <f t="shared" si="669"/>
        <v>1192380</v>
      </c>
      <c r="DJ85" s="52" t="str">
        <f t="shared" si="670"/>
        <v>OK</v>
      </c>
      <c r="DK85" s="18">
        <v>1193035</v>
      </c>
      <c r="DL85" s="17">
        <f t="shared" si="671"/>
        <v>1193035</v>
      </c>
      <c r="DM85" s="52" t="str">
        <f t="shared" si="672"/>
        <v>OK</v>
      </c>
    </row>
    <row r="86" spans="1:117" ht="15" x14ac:dyDescent="0.25">
      <c r="A86" s="197">
        <v>9.5</v>
      </c>
      <c r="B86" s="16" t="s">
        <v>405</v>
      </c>
      <c r="C86" s="15" t="s">
        <v>4</v>
      </c>
      <c r="D86" s="232">
        <v>2</v>
      </c>
      <c r="E86" s="18">
        <v>1709355</v>
      </c>
      <c r="F86" s="17">
        <f t="shared" si="598"/>
        <v>3418710</v>
      </c>
      <c r="G86" s="18">
        <v>1700810</v>
      </c>
      <c r="H86" s="17">
        <f t="shared" si="599"/>
        <v>3401620</v>
      </c>
      <c r="I86" s="52" t="str">
        <f t="shared" si="600"/>
        <v>OK</v>
      </c>
      <c r="J86" s="18">
        <v>1709355</v>
      </c>
      <c r="K86" s="17">
        <f t="shared" si="601"/>
        <v>3418710</v>
      </c>
      <c r="L86" s="52" t="str">
        <f t="shared" si="602"/>
        <v>OK</v>
      </c>
      <c r="M86" s="18">
        <v>1699236</v>
      </c>
      <c r="N86" s="17">
        <f t="shared" si="603"/>
        <v>3398472</v>
      </c>
      <c r="O86" s="52" t="str">
        <f t="shared" si="604"/>
        <v>OK</v>
      </c>
      <c r="P86" s="18">
        <v>1694825</v>
      </c>
      <c r="Q86" s="17">
        <f t="shared" si="605"/>
        <v>3389650</v>
      </c>
      <c r="R86" s="52" t="str">
        <f t="shared" si="606"/>
        <v>OK</v>
      </c>
      <c r="S86" s="18">
        <v>1703560</v>
      </c>
      <c r="T86" s="17">
        <f t="shared" si="607"/>
        <v>3407120</v>
      </c>
      <c r="U86" s="52" t="str">
        <f t="shared" si="608"/>
        <v>OK</v>
      </c>
      <c r="V86" s="18">
        <v>1691407</v>
      </c>
      <c r="W86" s="17">
        <f t="shared" si="609"/>
        <v>3382814</v>
      </c>
      <c r="X86" s="52" t="str">
        <f t="shared" si="610"/>
        <v>OK</v>
      </c>
      <c r="Y86" s="18">
        <v>1709355</v>
      </c>
      <c r="Z86" s="17">
        <f t="shared" si="611"/>
        <v>3418710</v>
      </c>
      <c r="AA86" s="52" t="str">
        <f t="shared" si="612"/>
        <v>OK</v>
      </c>
      <c r="AB86" s="18">
        <v>1695680</v>
      </c>
      <c r="AC86" s="17">
        <f t="shared" si="613"/>
        <v>3391360</v>
      </c>
      <c r="AD86" s="52" t="str">
        <f t="shared" si="614"/>
        <v>OK</v>
      </c>
      <c r="AE86" s="18">
        <v>1700124</v>
      </c>
      <c r="AF86" s="17">
        <f t="shared" si="615"/>
        <v>3400248</v>
      </c>
      <c r="AG86" s="52" t="str">
        <f t="shared" si="616"/>
        <v>OK</v>
      </c>
      <c r="AH86" s="18">
        <v>1703370</v>
      </c>
      <c r="AI86" s="17">
        <f t="shared" si="617"/>
        <v>3406740</v>
      </c>
      <c r="AJ86" s="52" t="str">
        <f t="shared" si="618"/>
        <v>OK</v>
      </c>
      <c r="AK86" s="18">
        <v>1694828</v>
      </c>
      <c r="AL86" s="17">
        <f t="shared" si="619"/>
        <v>3389656</v>
      </c>
      <c r="AM86" s="52" t="str">
        <f t="shared" si="620"/>
        <v>OK</v>
      </c>
      <c r="AN86" s="18">
        <v>1709355</v>
      </c>
      <c r="AO86" s="17">
        <f t="shared" si="621"/>
        <v>3418710</v>
      </c>
      <c r="AP86" s="52" t="str">
        <f t="shared" si="622"/>
        <v>OK</v>
      </c>
      <c r="AQ86" s="18">
        <v>1696535</v>
      </c>
      <c r="AR86" s="17">
        <f t="shared" si="623"/>
        <v>3393070</v>
      </c>
      <c r="AS86" s="52" t="str">
        <f t="shared" si="624"/>
        <v>OK</v>
      </c>
      <c r="AT86" s="18">
        <v>1696877</v>
      </c>
      <c r="AU86" s="17">
        <f t="shared" si="625"/>
        <v>3393754</v>
      </c>
      <c r="AV86" s="52" t="str">
        <f t="shared" si="626"/>
        <v>OK</v>
      </c>
      <c r="AW86" s="18">
        <v>1700000</v>
      </c>
      <c r="AX86" s="17">
        <f t="shared" si="627"/>
        <v>3400000</v>
      </c>
      <c r="AY86" s="52" t="str">
        <f t="shared" si="628"/>
        <v>OK</v>
      </c>
      <c r="AZ86" s="18">
        <v>1709355</v>
      </c>
      <c r="BA86" s="17">
        <f t="shared" si="629"/>
        <v>3418710</v>
      </c>
      <c r="BB86" s="52" t="str">
        <f t="shared" si="630"/>
        <v>OK</v>
      </c>
      <c r="BC86" s="18">
        <v>1699270</v>
      </c>
      <c r="BD86" s="17">
        <f t="shared" si="631"/>
        <v>3398540</v>
      </c>
      <c r="BE86" s="52" t="str">
        <f t="shared" si="632"/>
        <v>OK</v>
      </c>
      <c r="BF86" s="18">
        <v>1701321</v>
      </c>
      <c r="BG86" s="17">
        <f t="shared" si="633"/>
        <v>3402642</v>
      </c>
      <c r="BH86" s="52" t="str">
        <f t="shared" si="634"/>
        <v>OK</v>
      </c>
      <c r="BI86" s="18">
        <v>1694056</v>
      </c>
      <c r="BJ86" s="17">
        <f t="shared" si="635"/>
        <v>3388112</v>
      </c>
      <c r="BK86" s="52" t="str">
        <f t="shared" si="636"/>
        <v>OK</v>
      </c>
      <c r="BL86" s="18">
        <v>1699099</v>
      </c>
      <c r="BM86" s="17">
        <f t="shared" si="637"/>
        <v>3398198</v>
      </c>
      <c r="BN86" s="52" t="str">
        <f t="shared" si="638"/>
        <v>OK</v>
      </c>
      <c r="BO86" s="18">
        <v>1693438</v>
      </c>
      <c r="BP86" s="17">
        <f t="shared" si="639"/>
        <v>3386876</v>
      </c>
      <c r="BQ86" s="52" t="str">
        <f t="shared" si="640"/>
        <v>OK</v>
      </c>
      <c r="BR86" s="18">
        <v>1693971</v>
      </c>
      <c r="BS86" s="17">
        <f t="shared" si="641"/>
        <v>3387942</v>
      </c>
      <c r="BT86" s="52" t="str">
        <f t="shared" si="642"/>
        <v>OK</v>
      </c>
      <c r="BU86" s="18">
        <v>1709355</v>
      </c>
      <c r="BV86" s="17">
        <f t="shared" si="643"/>
        <v>3418710</v>
      </c>
      <c r="BW86" s="52" t="str">
        <f t="shared" si="644"/>
        <v>OK</v>
      </c>
      <c r="BX86" s="18">
        <v>1697390</v>
      </c>
      <c r="BY86" s="17">
        <f t="shared" si="645"/>
        <v>3394780</v>
      </c>
      <c r="BZ86" s="52" t="str">
        <f t="shared" si="646"/>
        <v>OK</v>
      </c>
      <c r="CA86" s="18">
        <v>1709355</v>
      </c>
      <c r="CB86" s="17">
        <f t="shared" si="647"/>
        <v>3418710</v>
      </c>
      <c r="CC86" s="52" t="str">
        <f t="shared" si="648"/>
        <v>OK</v>
      </c>
      <c r="CD86" s="18">
        <v>1709355</v>
      </c>
      <c r="CE86" s="17">
        <f t="shared" si="649"/>
        <v>3418710</v>
      </c>
      <c r="CF86" s="52" t="str">
        <f t="shared" si="650"/>
        <v>OK</v>
      </c>
      <c r="CG86" s="18">
        <v>1697560</v>
      </c>
      <c r="CH86" s="17">
        <f t="shared" si="651"/>
        <v>3395120</v>
      </c>
      <c r="CI86" s="52" t="str">
        <f t="shared" si="652"/>
        <v>OK</v>
      </c>
      <c r="CJ86" s="18">
        <v>1709355</v>
      </c>
      <c r="CK86" s="17">
        <f t="shared" si="653"/>
        <v>3418710</v>
      </c>
      <c r="CL86" s="52" t="str">
        <f t="shared" si="654"/>
        <v>OK</v>
      </c>
      <c r="CM86" s="18">
        <v>1709355</v>
      </c>
      <c r="CN86" s="17">
        <f t="shared" si="655"/>
        <v>3418710</v>
      </c>
      <c r="CO86" s="52" t="str">
        <f t="shared" si="656"/>
        <v>OK</v>
      </c>
      <c r="CP86" s="18">
        <v>1709355</v>
      </c>
      <c r="CQ86" s="17">
        <f t="shared" si="657"/>
        <v>3418710</v>
      </c>
      <c r="CR86" s="52" t="str">
        <f t="shared" si="658"/>
        <v>OK</v>
      </c>
      <c r="CS86" s="18">
        <v>1694655</v>
      </c>
      <c r="CT86" s="17">
        <f t="shared" si="659"/>
        <v>3389310</v>
      </c>
      <c r="CU86" s="52" t="str">
        <f t="shared" si="660"/>
        <v>OK</v>
      </c>
      <c r="CV86" s="18">
        <v>1707475</v>
      </c>
      <c r="CW86" s="17">
        <f t="shared" si="661"/>
        <v>3414950</v>
      </c>
      <c r="CX86" s="52" t="str">
        <f t="shared" si="662"/>
        <v>OK</v>
      </c>
      <c r="CY86" s="18">
        <v>1709355</v>
      </c>
      <c r="CZ86" s="17">
        <f t="shared" si="663"/>
        <v>3418710</v>
      </c>
      <c r="DA86" s="52" t="str">
        <f t="shared" si="664"/>
        <v>OK</v>
      </c>
      <c r="DB86" s="18">
        <v>1699099</v>
      </c>
      <c r="DC86" s="17">
        <f t="shared" si="665"/>
        <v>3398198</v>
      </c>
      <c r="DD86" s="52" t="str">
        <f t="shared" si="666"/>
        <v>OK</v>
      </c>
      <c r="DE86" s="18">
        <v>1694313</v>
      </c>
      <c r="DF86" s="17">
        <f t="shared" si="667"/>
        <v>3388626</v>
      </c>
      <c r="DG86" s="52" t="str">
        <f t="shared" si="668"/>
        <v>OK</v>
      </c>
      <c r="DH86" s="18">
        <v>1696236</v>
      </c>
      <c r="DI86" s="17">
        <f t="shared" si="669"/>
        <v>3392472</v>
      </c>
      <c r="DJ86" s="52" t="str">
        <f t="shared" si="670"/>
        <v>OK</v>
      </c>
      <c r="DK86" s="18">
        <v>1697167</v>
      </c>
      <c r="DL86" s="17">
        <f t="shared" si="671"/>
        <v>3394334</v>
      </c>
      <c r="DM86" s="52" t="str">
        <f t="shared" si="672"/>
        <v>OK</v>
      </c>
    </row>
    <row r="87" spans="1:117" ht="15" x14ac:dyDescent="0.25">
      <c r="A87" s="197">
        <v>9.6</v>
      </c>
      <c r="B87" s="16" t="s">
        <v>406</v>
      </c>
      <c r="C87" s="15" t="s">
        <v>56</v>
      </c>
      <c r="D87" s="232">
        <v>21.34</v>
      </c>
      <c r="E87" s="18">
        <v>194614</v>
      </c>
      <c r="F87" s="17">
        <f t="shared" si="598"/>
        <v>4153063</v>
      </c>
      <c r="G87" s="18">
        <v>193640</v>
      </c>
      <c r="H87" s="17">
        <f t="shared" si="599"/>
        <v>4132278</v>
      </c>
      <c r="I87" s="52" t="str">
        <f t="shared" si="600"/>
        <v>OK</v>
      </c>
      <c r="J87" s="18">
        <v>194614</v>
      </c>
      <c r="K87" s="17">
        <f t="shared" si="601"/>
        <v>4153063</v>
      </c>
      <c r="L87" s="52" t="str">
        <f t="shared" si="602"/>
        <v>OK</v>
      </c>
      <c r="M87" s="18">
        <v>193462</v>
      </c>
      <c r="N87" s="17">
        <f t="shared" si="603"/>
        <v>4128479</v>
      </c>
      <c r="O87" s="52" t="str">
        <f t="shared" si="604"/>
        <v>OK</v>
      </c>
      <c r="P87" s="18">
        <v>192960</v>
      </c>
      <c r="Q87" s="17">
        <f t="shared" si="605"/>
        <v>4117766</v>
      </c>
      <c r="R87" s="52" t="str">
        <f t="shared" si="606"/>
        <v>OK</v>
      </c>
      <c r="S87" s="18">
        <v>193954</v>
      </c>
      <c r="T87" s="17">
        <f t="shared" si="607"/>
        <v>4138978</v>
      </c>
      <c r="U87" s="52" t="str">
        <f t="shared" si="608"/>
        <v>OK</v>
      </c>
      <c r="V87" s="18">
        <v>192571</v>
      </c>
      <c r="W87" s="17">
        <f t="shared" si="609"/>
        <v>4109465</v>
      </c>
      <c r="X87" s="52" t="str">
        <f t="shared" si="610"/>
        <v>OK</v>
      </c>
      <c r="Y87" s="18">
        <v>194614</v>
      </c>
      <c r="Z87" s="17">
        <f t="shared" si="611"/>
        <v>4153063</v>
      </c>
      <c r="AA87" s="52" t="str">
        <f t="shared" si="612"/>
        <v>OK</v>
      </c>
      <c r="AB87" s="18">
        <v>193057</v>
      </c>
      <c r="AC87" s="17">
        <f t="shared" si="613"/>
        <v>4119836</v>
      </c>
      <c r="AD87" s="52" t="str">
        <f t="shared" si="614"/>
        <v>OK</v>
      </c>
      <c r="AE87" s="18">
        <v>193563</v>
      </c>
      <c r="AF87" s="17">
        <f t="shared" si="615"/>
        <v>4130634</v>
      </c>
      <c r="AG87" s="52" t="str">
        <f t="shared" si="616"/>
        <v>OK</v>
      </c>
      <c r="AH87" s="18">
        <v>193930</v>
      </c>
      <c r="AI87" s="17">
        <f t="shared" si="617"/>
        <v>4138466</v>
      </c>
      <c r="AJ87" s="52" t="str">
        <f t="shared" si="618"/>
        <v>OK</v>
      </c>
      <c r="AK87" s="18">
        <v>192960</v>
      </c>
      <c r="AL87" s="17">
        <f t="shared" si="619"/>
        <v>4117766</v>
      </c>
      <c r="AM87" s="52" t="str">
        <f t="shared" si="620"/>
        <v>OK</v>
      </c>
      <c r="AN87" s="18">
        <v>194614</v>
      </c>
      <c r="AO87" s="17">
        <f t="shared" si="621"/>
        <v>4153063</v>
      </c>
      <c r="AP87" s="52" t="str">
        <f t="shared" si="622"/>
        <v>OK</v>
      </c>
      <c r="AQ87" s="18">
        <v>193154</v>
      </c>
      <c r="AR87" s="17">
        <f t="shared" si="623"/>
        <v>4121906</v>
      </c>
      <c r="AS87" s="52" t="str">
        <f t="shared" si="624"/>
        <v>OK</v>
      </c>
      <c r="AT87" s="18">
        <v>193193</v>
      </c>
      <c r="AU87" s="17">
        <f t="shared" si="625"/>
        <v>4122739</v>
      </c>
      <c r="AV87" s="52" t="str">
        <f t="shared" si="626"/>
        <v>OK</v>
      </c>
      <c r="AW87" s="18">
        <v>175000</v>
      </c>
      <c r="AX87" s="17">
        <f t="shared" si="627"/>
        <v>3734500</v>
      </c>
      <c r="AY87" s="52" t="str">
        <f t="shared" si="628"/>
        <v>OK</v>
      </c>
      <c r="AZ87" s="18">
        <v>194614</v>
      </c>
      <c r="BA87" s="17">
        <f t="shared" si="629"/>
        <v>4153063</v>
      </c>
      <c r="BB87" s="52" t="str">
        <f t="shared" si="630"/>
        <v>OK</v>
      </c>
      <c r="BC87" s="18">
        <v>193466</v>
      </c>
      <c r="BD87" s="17">
        <f t="shared" si="631"/>
        <v>4128564</v>
      </c>
      <c r="BE87" s="52" t="str">
        <f t="shared" si="632"/>
        <v>OK</v>
      </c>
      <c r="BF87" s="18">
        <v>193699</v>
      </c>
      <c r="BG87" s="17">
        <f t="shared" si="633"/>
        <v>4133537</v>
      </c>
      <c r="BH87" s="52" t="str">
        <f t="shared" si="634"/>
        <v>OK</v>
      </c>
      <c r="BI87" s="18">
        <v>192872</v>
      </c>
      <c r="BJ87" s="17">
        <f t="shared" si="635"/>
        <v>4115888</v>
      </c>
      <c r="BK87" s="52" t="str">
        <f t="shared" si="636"/>
        <v>OK</v>
      </c>
      <c r="BL87" s="18">
        <v>193446</v>
      </c>
      <c r="BM87" s="17">
        <f t="shared" si="637"/>
        <v>4128138</v>
      </c>
      <c r="BN87" s="52" t="str">
        <f t="shared" si="638"/>
        <v>OK</v>
      </c>
      <c r="BO87" s="18">
        <v>192802</v>
      </c>
      <c r="BP87" s="17">
        <f t="shared" si="639"/>
        <v>4114395</v>
      </c>
      <c r="BQ87" s="52" t="str">
        <f t="shared" si="640"/>
        <v>OK</v>
      </c>
      <c r="BR87" s="18">
        <v>192862</v>
      </c>
      <c r="BS87" s="17">
        <f t="shared" si="641"/>
        <v>4115675</v>
      </c>
      <c r="BT87" s="52" t="str">
        <f t="shared" si="642"/>
        <v>OK</v>
      </c>
      <c r="BU87" s="18">
        <v>194614</v>
      </c>
      <c r="BV87" s="17">
        <f t="shared" si="643"/>
        <v>4153063</v>
      </c>
      <c r="BW87" s="52" t="str">
        <f t="shared" si="644"/>
        <v>OK</v>
      </c>
      <c r="BX87" s="18">
        <v>193252</v>
      </c>
      <c r="BY87" s="17">
        <f t="shared" si="645"/>
        <v>4123998</v>
      </c>
      <c r="BZ87" s="52" t="str">
        <f t="shared" si="646"/>
        <v>OK</v>
      </c>
      <c r="CA87" s="18">
        <v>194614</v>
      </c>
      <c r="CB87" s="17">
        <f t="shared" si="647"/>
        <v>4153063</v>
      </c>
      <c r="CC87" s="52" t="str">
        <f t="shared" si="648"/>
        <v>OK</v>
      </c>
      <c r="CD87" s="18">
        <v>194600</v>
      </c>
      <c r="CE87" s="17">
        <f t="shared" si="649"/>
        <v>4152764</v>
      </c>
      <c r="CF87" s="52" t="str">
        <f t="shared" si="650"/>
        <v>OK</v>
      </c>
      <c r="CG87" s="18">
        <v>193271</v>
      </c>
      <c r="CH87" s="17">
        <f t="shared" si="651"/>
        <v>4124403</v>
      </c>
      <c r="CI87" s="52" t="str">
        <f t="shared" si="652"/>
        <v>OK</v>
      </c>
      <c r="CJ87" s="18">
        <v>194614</v>
      </c>
      <c r="CK87" s="17">
        <f t="shared" si="653"/>
        <v>4153063</v>
      </c>
      <c r="CL87" s="52" t="str">
        <f t="shared" si="654"/>
        <v>OK</v>
      </c>
      <c r="CM87" s="18">
        <v>194600</v>
      </c>
      <c r="CN87" s="17">
        <f t="shared" si="655"/>
        <v>4152764</v>
      </c>
      <c r="CO87" s="52" t="str">
        <f t="shared" si="656"/>
        <v>OK</v>
      </c>
      <c r="CP87" s="18">
        <v>194614</v>
      </c>
      <c r="CQ87" s="17">
        <f t="shared" si="657"/>
        <v>4153063</v>
      </c>
      <c r="CR87" s="52" t="str">
        <f t="shared" si="658"/>
        <v>OK</v>
      </c>
      <c r="CS87" s="18">
        <v>192940</v>
      </c>
      <c r="CT87" s="17">
        <f t="shared" si="659"/>
        <v>4117340</v>
      </c>
      <c r="CU87" s="52" t="str">
        <f t="shared" si="660"/>
        <v>OK</v>
      </c>
      <c r="CV87" s="18">
        <v>194400</v>
      </c>
      <c r="CW87" s="17">
        <f t="shared" si="661"/>
        <v>4148496</v>
      </c>
      <c r="CX87" s="52" t="str">
        <f t="shared" si="662"/>
        <v>OK</v>
      </c>
      <c r="CY87" s="18">
        <v>194614</v>
      </c>
      <c r="CZ87" s="17">
        <f t="shared" si="663"/>
        <v>4153063</v>
      </c>
      <c r="DA87" s="52" t="str">
        <f t="shared" si="664"/>
        <v>OK</v>
      </c>
      <c r="DB87" s="18">
        <v>193446</v>
      </c>
      <c r="DC87" s="17">
        <f t="shared" si="665"/>
        <v>4128138</v>
      </c>
      <c r="DD87" s="52" t="str">
        <f t="shared" si="666"/>
        <v>OK</v>
      </c>
      <c r="DE87" s="18">
        <v>192901</v>
      </c>
      <c r="DF87" s="17">
        <f t="shared" si="667"/>
        <v>4116507</v>
      </c>
      <c r="DG87" s="52" t="str">
        <f t="shared" si="668"/>
        <v>OK</v>
      </c>
      <c r="DH87" s="18">
        <v>193120</v>
      </c>
      <c r="DI87" s="17">
        <f t="shared" si="669"/>
        <v>4121181</v>
      </c>
      <c r="DJ87" s="52" t="str">
        <f t="shared" si="670"/>
        <v>OK</v>
      </c>
      <c r="DK87" s="18">
        <v>193226</v>
      </c>
      <c r="DL87" s="17">
        <f t="shared" si="671"/>
        <v>4123443</v>
      </c>
      <c r="DM87" s="52" t="str">
        <f t="shared" si="672"/>
        <v>OK</v>
      </c>
    </row>
    <row r="88" spans="1:117" ht="15" x14ac:dyDescent="0.25">
      <c r="A88" s="197">
        <v>9.6999999999999993</v>
      </c>
      <c r="B88" s="16" t="s">
        <v>407</v>
      </c>
      <c r="C88" s="15" t="s">
        <v>4</v>
      </c>
      <c r="D88" s="232">
        <v>11</v>
      </c>
      <c r="E88" s="18">
        <v>101069</v>
      </c>
      <c r="F88" s="17">
        <f t="shared" si="598"/>
        <v>1111759</v>
      </c>
      <c r="G88" s="18">
        <v>100560</v>
      </c>
      <c r="H88" s="17">
        <f t="shared" si="599"/>
        <v>1106160</v>
      </c>
      <c r="I88" s="52" t="str">
        <f t="shared" si="600"/>
        <v>OK</v>
      </c>
      <c r="J88" s="18">
        <v>101069</v>
      </c>
      <c r="K88" s="17">
        <f t="shared" si="601"/>
        <v>1111759</v>
      </c>
      <c r="L88" s="52" t="str">
        <f t="shared" si="602"/>
        <v>OK</v>
      </c>
      <c r="M88" s="18">
        <v>100471</v>
      </c>
      <c r="N88" s="17">
        <f t="shared" si="603"/>
        <v>1105181</v>
      </c>
      <c r="O88" s="52" t="str">
        <f t="shared" si="604"/>
        <v>OK</v>
      </c>
      <c r="P88" s="18">
        <v>100210</v>
      </c>
      <c r="Q88" s="17">
        <f t="shared" si="605"/>
        <v>1102310</v>
      </c>
      <c r="R88" s="52" t="str">
        <f t="shared" si="606"/>
        <v>OK</v>
      </c>
      <c r="S88" s="18">
        <v>100726</v>
      </c>
      <c r="T88" s="17">
        <f t="shared" si="607"/>
        <v>1107986</v>
      </c>
      <c r="U88" s="52" t="str">
        <f t="shared" si="608"/>
        <v>OK</v>
      </c>
      <c r="V88" s="18">
        <v>100008</v>
      </c>
      <c r="W88" s="17">
        <f t="shared" si="609"/>
        <v>1100088</v>
      </c>
      <c r="X88" s="52" t="str">
        <f t="shared" si="610"/>
        <v>OK</v>
      </c>
      <c r="Y88" s="18">
        <v>101069</v>
      </c>
      <c r="Z88" s="17">
        <f t="shared" si="611"/>
        <v>1111759</v>
      </c>
      <c r="AA88" s="52" t="str">
        <f t="shared" si="612"/>
        <v>OK</v>
      </c>
      <c r="AB88" s="18">
        <v>100260</v>
      </c>
      <c r="AC88" s="17">
        <f t="shared" si="613"/>
        <v>1102860</v>
      </c>
      <c r="AD88" s="52" t="str">
        <f t="shared" si="614"/>
        <v>OK</v>
      </c>
      <c r="AE88" s="18">
        <v>100523</v>
      </c>
      <c r="AF88" s="17">
        <f t="shared" si="615"/>
        <v>1105753</v>
      </c>
      <c r="AG88" s="52" t="str">
        <f t="shared" si="616"/>
        <v>OK</v>
      </c>
      <c r="AH88" s="18">
        <v>100720</v>
      </c>
      <c r="AI88" s="17">
        <f t="shared" si="617"/>
        <v>1107920</v>
      </c>
      <c r="AJ88" s="52" t="str">
        <f t="shared" si="618"/>
        <v>OK</v>
      </c>
      <c r="AK88" s="18">
        <v>100210</v>
      </c>
      <c r="AL88" s="17">
        <f t="shared" si="619"/>
        <v>1102310</v>
      </c>
      <c r="AM88" s="52" t="str">
        <f t="shared" si="620"/>
        <v>OK</v>
      </c>
      <c r="AN88" s="18">
        <v>101069</v>
      </c>
      <c r="AO88" s="17">
        <f t="shared" si="621"/>
        <v>1111759</v>
      </c>
      <c r="AP88" s="52" t="str">
        <f t="shared" si="622"/>
        <v>OK</v>
      </c>
      <c r="AQ88" s="18">
        <v>100311</v>
      </c>
      <c r="AR88" s="17">
        <f t="shared" si="623"/>
        <v>1103421</v>
      </c>
      <c r="AS88" s="52" t="str">
        <f t="shared" si="624"/>
        <v>OK</v>
      </c>
      <c r="AT88" s="18">
        <v>100331</v>
      </c>
      <c r="AU88" s="17">
        <f t="shared" si="625"/>
        <v>1103641</v>
      </c>
      <c r="AV88" s="52" t="str">
        <f t="shared" si="626"/>
        <v>OK</v>
      </c>
      <c r="AW88" s="18">
        <v>100000</v>
      </c>
      <c r="AX88" s="17">
        <f t="shared" si="627"/>
        <v>1100000</v>
      </c>
      <c r="AY88" s="52" t="str">
        <f t="shared" si="628"/>
        <v>OK</v>
      </c>
      <c r="AZ88" s="18">
        <v>101069</v>
      </c>
      <c r="BA88" s="17">
        <f t="shared" si="629"/>
        <v>1111759</v>
      </c>
      <c r="BB88" s="52" t="str">
        <f t="shared" si="630"/>
        <v>OK</v>
      </c>
      <c r="BC88" s="18">
        <v>100473</v>
      </c>
      <c r="BD88" s="17">
        <f t="shared" si="631"/>
        <v>1105203</v>
      </c>
      <c r="BE88" s="52" t="str">
        <f t="shared" si="632"/>
        <v>OK</v>
      </c>
      <c r="BF88" s="18">
        <v>100594</v>
      </c>
      <c r="BG88" s="17">
        <f t="shared" si="633"/>
        <v>1106534</v>
      </c>
      <c r="BH88" s="52" t="str">
        <f t="shared" si="634"/>
        <v>OK</v>
      </c>
      <c r="BI88" s="18">
        <v>100164</v>
      </c>
      <c r="BJ88" s="17">
        <f t="shared" si="635"/>
        <v>1101804</v>
      </c>
      <c r="BK88" s="52" t="str">
        <f t="shared" si="636"/>
        <v>OK</v>
      </c>
      <c r="BL88" s="18">
        <v>100463</v>
      </c>
      <c r="BM88" s="17">
        <f t="shared" si="637"/>
        <v>1105093</v>
      </c>
      <c r="BN88" s="52" t="str">
        <f t="shared" si="638"/>
        <v>OK</v>
      </c>
      <c r="BO88" s="18">
        <v>100128</v>
      </c>
      <c r="BP88" s="17">
        <f t="shared" si="639"/>
        <v>1101408</v>
      </c>
      <c r="BQ88" s="52" t="str">
        <f t="shared" si="640"/>
        <v>OK</v>
      </c>
      <c r="BR88" s="18">
        <v>100159</v>
      </c>
      <c r="BS88" s="17">
        <f t="shared" si="641"/>
        <v>1101749</v>
      </c>
      <c r="BT88" s="52" t="str">
        <f t="shared" si="642"/>
        <v>OK</v>
      </c>
      <c r="BU88" s="18">
        <v>101069</v>
      </c>
      <c r="BV88" s="17">
        <f t="shared" si="643"/>
        <v>1111759</v>
      </c>
      <c r="BW88" s="52" t="str">
        <f t="shared" si="644"/>
        <v>OK</v>
      </c>
      <c r="BX88" s="18">
        <v>100362</v>
      </c>
      <c r="BY88" s="17">
        <f t="shared" si="645"/>
        <v>1103982</v>
      </c>
      <c r="BZ88" s="52" t="str">
        <f t="shared" si="646"/>
        <v>OK</v>
      </c>
      <c r="CA88" s="18">
        <v>101069</v>
      </c>
      <c r="CB88" s="17">
        <f t="shared" si="647"/>
        <v>1111759</v>
      </c>
      <c r="CC88" s="52" t="str">
        <f t="shared" si="648"/>
        <v>OK</v>
      </c>
      <c r="CD88" s="18">
        <v>101069</v>
      </c>
      <c r="CE88" s="17">
        <f t="shared" si="649"/>
        <v>1111759</v>
      </c>
      <c r="CF88" s="52" t="str">
        <f t="shared" si="650"/>
        <v>OK</v>
      </c>
      <c r="CG88" s="18">
        <v>100372</v>
      </c>
      <c r="CH88" s="17">
        <f t="shared" si="651"/>
        <v>1104092</v>
      </c>
      <c r="CI88" s="52" t="str">
        <f t="shared" si="652"/>
        <v>OK</v>
      </c>
      <c r="CJ88" s="18">
        <v>101069</v>
      </c>
      <c r="CK88" s="17">
        <f t="shared" si="653"/>
        <v>1111759</v>
      </c>
      <c r="CL88" s="52" t="str">
        <f t="shared" si="654"/>
        <v>OK</v>
      </c>
      <c r="CM88" s="18">
        <v>101069</v>
      </c>
      <c r="CN88" s="17">
        <f t="shared" si="655"/>
        <v>1111759</v>
      </c>
      <c r="CO88" s="52" t="str">
        <f t="shared" si="656"/>
        <v>OK</v>
      </c>
      <c r="CP88" s="18">
        <v>101069</v>
      </c>
      <c r="CQ88" s="17">
        <f t="shared" si="657"/>
        <v>1111759</v>
      </c>
      <c r="CR88" s="52" t="str">
        <f t="shared" si="658"/>
        <v>OK</v>
      </c>
      <c r="CS88" s="18">
        <v>100200</v>
      </c>
      <c r="CT88" s="17">
        <f t="shared" si="659"/>
        <v>1102200</v>
      </c>
      <c r="CU88" s="52" t="str">
        <f t="shared" si="660"/>
        <v>OK</v>
      </c>
      <c r="CV88" s="18">
        <v>100958</v>
      </c>
      <c r="CW88" s="17">
        <f t="shared" si="661"/>
        <v>1110538</v>
      </c>
      <c r="CX88" s="52" t="str">
        <f t="shared" si="662"/>
        <v>OK</v>
      </c>
      <c r="CY88" s="18">
        <v>101069</v>
      </c>
      <c r="CZ88" s="17">
        <f t="shared" si="663"/>
        <v>1111759</v>
      </c>
      <c r="DA88" s="52" t="str">
        <f t="shared" si="664"/>
        <v>OK</v>
      </c>
      <c r="DB88" s="18">
        <v>100463</v>
      </c>
      <c r="DC88" s="17">
        <f t="shared" si="665"/>
        <v>1105093</v>
      </c>
      <c r="DD88" s="52" t="str">
        <f t="shared" si="666"/>
        <v>OK</v>
      </c>
      <c r="DE88" s="18">
        <v>100180</v>
      </c>
      <c r="DF88" s="17">
        <f t="shared" si="667"/>
        <v>1101980</v>
      </c>
      <c r="DG88" s="52" t="str">
        <f t="shared" si="668"/>
        <v>OK</v>
      </c>
      <c r="DH88" s="18">
        <v>100293</v>
      </c>
      <c r="DI88" s="17">
        <f t="shared" si="669"/>
        <v>1103223</v>
      </c>
      <c r="DJ88" s="52" t="str">
        <f t="shared" si="670"/>
        <v>OK</v>
      </c>
      <c r="DK88" s="18">
        <v>100348</v>
      </c>
      <c r="DL88" s="17">
        <f t="shared" si="671"/>
        <v>1103828</v>
      </c>
      <c r="DM88" s="52" t="str">
        <f t="shared" si="672"/>
        <v>OK</v>
      </c>
    </row>
    <row r="89" spans="1:117" ht="15" x14ac:dyDescent="0.25">
      <c r="A89" s="15"/>
      <c r="B89" s="196" t="s">
        <v>408</v>
      </c>
      <c r="C89" s="15"/>
      <c r="D89" s="232"/>
      <c r="E89" s="18"/>
      <c r="F89" s="23">
        <f>SUM(F82:F88)</f>
        <v>14381436</v>
      </c>
      <c r="G89" s="18"/>
      <c r="H89" s="23">
        <f>SUM(H82:H88)</f>
        <v>14309518</v>
      </c>
      <c r="I89" s="52"/>
      <c r="J89" s="18"/>
      <c r="K89" s="23">
        <f>SUM(K82:K88)</f>
        <v>14381436</v>
      </c>
      <c r="L89" s="52"/>
      <c r="M89" s="18"/>
      <c r="N89" s="23">
        <f>SUM(N82:N88)</f>
        <v>14296298</v>
      </c>
      <c r="O89" s="52"/>
      <c r="P89" s="18"/>
      <c r="Q89" s="23">
        <f>SUM(Q82:Q88)</f>
        <v>14259200</v>
      </c>
      <c r="R89" s="52"/>
      <c r="S89" s="18"/>
      <c r="T89" s="23">
        <f>SUM(T82:T88)</f>
        <v>14332676</v>
      </c>
      <c r="U89" s="52"/>
      <c r="V89" s="18"/>
      <c r="W89" s="23">
        <f>SUM(W82:W88)</f>
        <v>14230445</v>
      </c>
      <c r="X89" s="52"/>
      <c r="Y89" s="18"/>
      <c r="Z89" s="23">
        <f>SUM(Z82:Z88)</f>
        <v>14381436</v>
      </c>
      <c r="AA89" s="52"/>
      <c r="AB89" s="18"/>
      <c r="AC89" s="23">
        <f>SUM(AC82:AC88)</f>
        <v>14266381</v>
      </c>
      <c r="AD89" s="52"/>
      <c r="AE89" s="18"/>
      <c r="AF89" s="23">
        <f>SUM(AF82:AF88)</f>
        <v>14303771</v>
      </c>
      <c r="AG89" s="52"/>
      <c r="AH89" s="18"/>
      <c r="AI89" s="23">
        <f>SUM(AI82:AI88)</f>
        <v>14331146</v>
      </c>
      <c r="AJ89" s="52"/>
      <c r="AK89" s="18"/>
      <c r="AL89" s="23">
        <f>SUM(AL82:AL88)</f>
        <v>14259211</v>
      </c>
      <c r="AM89" s="52"/>
      <c r="AN89" s="18"/>
      <c r="AO89" s="23">
        <f>SUM(AO82:AO88)</f>
        <v>14381436</v>
      </c>
      <c r="AP89" s="52"/>
      <c r="AQ89" s="18"/>
      <c r="AR89" s="23">
        <f>SUM(AR82:AR88)</f>
        <v>14273562</v>
      </c>
      <c r="AS89" s="52"/>
      <c r="AT89" s="18"/>
      <c r="AU89" s="23">
        <f>SUM(AU82:AU88)</f>
        <v>14276446</v>
      </c>
      <c r="AV89" s="52"/>
      <c r="AW89" s="18"/>
      <c r="AX89" s="23">
        <f>SUM(AX82:AX88)</f>
        <v>13782500</v>
      </c>
      <c r="AY89" s="52"/>
      <c r="AZ89" s="18"/>
      <c r="BA89" s="23">
        <f>SUM(BA82:BA88)</f>
        <v>14381436</v>
      </c>
      <c r="BB89" s="52"/>
      <c r="BC89" s="18"/>
      <c r="BD89" s="23">
        <f>SUM(BD82:BD88)</f>
        <v>14296593</v>
      </c>
      <c r="BE89" s="52"/>
      <c r="BF89" s="18"/>
      <c r="BG89" s="23">
        <f>SUM(BG82:BG88)</f>
        <v>14313844</v>
      </c>
      <c r="BH89" s="52"/>
      <c r="BI89" s="18"/>
      <c r="BJ89" s="23">
        <f>SUM(BJ82:BJ88)</f>
        <v>14252712</v>
      </c>
      <c r="BK89" s="52"/>
      <c r="BL89" s="18"/>
      <c r="BM89" s="23">
        <f>SUM(BM82:BM88)</f>
        <v>14295150</v>
      </c>
      <c r="BN89" s="52"/>
      <c r="BO89" s="18"/>
      <c r="BP89" s="23">
        <f>SUM(BP82:BP88)</f>
        <v>14247528</v>
      </c>
      <c r="BQ89" s="52"/>
      <c r="BR89" s="18"/>
      <c r="BS89" s="23">
        <f>SUM(BS82:BS88)</f>
        <v>14251993</v>
      </c>
      <c r="BT89" s="52"/>
      <c r="BU89" s="18"/>
      <c r="BV89" s="23">
        <f>SUM(BV82:BV88)</f>
        <v>14381436</v>
      </c>
      <c r="BW89" s="52"/>
      <c r="BX89" s="18"/>
      <c r="BY89" s="23">
        <f>SUM(BY82:BY88)</f>
        <v>14280783</v>
      </c>
      <c r="BZ89" s="52"/>
      <c r="CA89" s="18"/>
      <c r="CB89" s="23">
        <f>SUM(CB82:CB88)</f>
        <v>14381436</v>
      </c>
      <c r="CC89" s="52"/>
      <c r="CD89" s="18"/>
      <c r="CE89" s="23">
        <f>SUM(CE82:CE88)</f>
        <v>14381137</v>
      </c>
      <c r="CF89" s="52"/>
      <c r="CG89" s="18"/>
      <c r="CH89" s="23">
        <f>SUM(CH82:CH88)</f>
        <v>14282203</v>
      </c>
      <c r="CI89" s="52"/>
      <c r="CJ89" s="18"/>
      <c r="CK89" s="23">
        <f>SUM(CK82:CK88)</f>
        <v>14381436</v>
      </c>
      <c r="CL89" s="52"/>
      <c r="CM89" s="18"/>
      <c r="CN89" s="23">
        <f>SUM(CN82:CN88)</f>
        <v>14381137</v>
      </c>
      <c r="CO89" s="52"/>
      <c r="CP89" s="18"/>
      <c r="CQ89" s="23">
        <f>SUM(CQ82:CQ88)</f>
        <v>14381436</v>
      </c>
      <c r="CR89" s="52"/>
      <c r="CS89" s="18"/>
      <c r="CT89" s="23">
        <f>SUM(CT82:CT88)</f>
        <v>14257752</v>
      </c>
      <c r="CU89" s="52"/>
      <c r="CV89" s="18"/>
      <c r="CW89" s="23">
        <f>SUM(CW82:CW88)</f>
        <v>14365625</v>
      </c>
      <c r="CX89" s="52"/>
      <c r="CY89" s="18"/>
      <c r="CZ89" s="23">
        <f>SUM(CZ82:CZ88)</f>
        <v>14381436</v>
      </c>
      <c r="DA89" s="52"/>
      <c r="DB89" s="18"/>
      <c r="DC89" s="23">
        <f>SUM(DC82:DC88)</f>
        <v>14295150</v>
      </c>
      <c r="DD89" s="52"/>
      <c r="DE89" s="18"/>
      <c r="DF89" s="23">
        <f>SUM(DF82:DF88)</f>
        <v>14254876</v>
      </c>
      <c r="DG89" s="52"/>
      <c r="DH89" s="18"/>
      <c r="DI89" s="23">
        <f>SUM(DI82:DI88)</f>
        <v>14271049</v>
      </c>
      <c r="DJ89" s="52"/>
      <c r="DK89" s="18"/>
      <c r="DL89" s="23">
        <f>SUM(DL82:DL88)</f>
        <v>14278883</v>
      </c>
      <c r="DM89" s="52"/>
    </row>
    <row r="90" spans="1:117" x14ac:dyDescent="0.25">
      <c r="A90" s="187">
        <v>10</v>
      </c>
      <c r="B90" s="3" t="s">
        <v>409</v>
      </c>
      <c r="C90" s="187"/>
      <c r="D90" s="233"/>
      <c r="E90" s="187"/>
      <c r="F90" s="187"/>
      <c r="G90" s="187"/>
      <c r="H90" s="187"/>
      <c r="I90" s="15"/>
      <c r="J90" s="191"/>
      <c r="K90" s="191"/>
      <c r="L90" s="15"/>
      <c r="M90" s="191"/>
      <c r="N90" s="191"/>
      <c r="O90" s="15"/>
      <c r="P90" s="191"/>
      <c r="Q90" s="191"/>
      <c r="R90" s="15"/>
      <c r="S90" s="191"/>
      <c r="T90" s="191"/>
      <c r="U90" s="15"/>
      <c r="V90" s="191"/>
      <c r="W90" s="191"/>
      <c r="X90" s="15"/>
      <c r="Y90" s="191"/>
      <c r="Z90" s="191"/>
      <c r="AA90" s="15"/>
      <c r="AB90" s="191"/>
      <c r="AC90" s="191"/>
      <c r="AD90" s="15"/>
      <c r="AE90" s="191"/>
      <c r="AF90" s="191"/>
      <c r="AG90" s="15"/>
      <c r="AH90" s="191"/>
      <c r="AI90" s="191"/>
      <c r="AJ90" s="15"/>
      <c r="AK90" s="191"/>
      <c r="AL90" s="191"/>
      <c r="AM90" s="15"/>
      <c r="AN90" s="191"/>
      <c r="AO90" s="191"/>
      <c r="AP90" s="15"/>
      <c r="AQ90" s="191"/>
      <c r="AR90" s="191"/>
      <c r="AS90" s="15"/>
      <c r="AT90" s="191"/>
      <c r="AU90" s="191"/>
      <c r="AV90" s="15"/>
      <c r="AW90" s="191"/>
      <c r="AX90" s="191"/>
      <c r="AY90" s="15"/>
      <c r="AZ90" s="191"/>
      <c r="BA90" s="191"/>
      <c r="BB90" s="15"/>
      <c r="BC90" s="191"/>
      <c r="BD90" s="191"/>
      <c r="BE90" s="15"/>
      <c r="BF90" s="191"/>
      <c r="BG90" s="191"/>
      <c r="BH90" s="15"/>
      <c r="BI90" s="191"/>
      <c r="BJ90" s="191"/>
      <c r="BK90" s="15"/>
      <c r="BL90" s="191"/>
      <c r="BM90" s="191"/>
      <c r="BN90" s="15"/>
      <c r="BO90" s="191"/>
      <c r="BP90" s="191"/>
      <c r="BQ90" s="15"/>
      <c r="BR90" s="191"/>
      <c r="BS90" s="191"/>
      <c r="BT90" s="15"/>
      <c r="BU90" s="191"/>
      <c r="BV90" s="191"/>
      <c r="BW90" s="15"/>
      <c r="BX90" s="191"/>
      <c r="BY90" s="191"/>
      <c r="BZ90" s="15"/>
      <c r="CA90" s="191"/>
      <c r="CB90" s="191"/>
      <c r="CC90" s="15"/>
      <c r="CD90" s="191"/>
      <c r="CE90" s="191"/>
      <c r="CF90" s="15"/>
      <c r="CG90" s="191"/>
      <c r="CH90" s="191"/>
      <c r="CI90" s="15"/>
      <c r="CJ90" s="235"/>
      <c r="CK90" s="235"/>
      <c r="CL90" s="15"/>
      <c r="CM90" s="235"/>
      <c r="CN90" s="235"/>
      <c r="CO90" s="15"/>
      <c r="CP90" s="235"/>
      <c r="CQ90" s="235"/>
      <c r="CR90" s="15"/>
      <c r="CS90" s="235"/>
      <c r="CT90" s="235"/>
      <c r="CU90" s="15"/>
      <c r="CV90" s="235"/>
      <c r="CW90" s="235"/>
      <c r="CX90" s="15"/>
      <c r="CY90" s="235"/>
      <c r="CZ90" s="235"/>
      <c r="DA90" s="15"/>
      <c r="DB90" s="191"/>
      <c r="DC90" s="191"/>
      <c r="DD90" s="15"/>
      <c r="DE90" s="191"/>
      <c r="DF90" s="191"/>
      <c r="DG90" s="15"/>
      <c r="DH90" s="235"/>
      <c r="DI90" s="235"/>
      <c r="DJ90" s="15"/>
      <c r="DK90" s="235"/>
      <c r="DL90" s="235"/>
      <c r="DM90" s="15"/>
    </row>
    <row r="91" spans="1:117" ht="25.5" x14ac:dyDescent="0.25">
      <c r="A91" s="197">
        <v>10.1</v>
      </c>
      <c r="B91" s="16" t="s">
        <v>410</v>
      </c>
      <c r="C91" s="15" t="s">
        <v>411</v>
      </c>
      <c r="D91" s="232">
        <v>1</v>
      </c>
      <c r="E91" s="18">
        <v>6217700</v>
      </c>
      <c r="F91" s="17">
        <f t="shared" ref="F91" si="673">ROUND(D91*E91,0)</f>
        <v>6217700</v>
      </c>
      <c r="G91" s="18">
        <v>6186610</v>
      </c>
      <c r="H91" s="17">
        <f t="shared" ref="H91" si="674">ROUND($D91*G91,0)</f>
        <v>6186610</v>
      </c>
      <c r="I91" s="52" t="s">
        <v>97</v>
      </c>
      <c r="J91" s="18">
        <v>6217700</v>
      </c>
      <c r="K91" s="17">
        <f t="shared" ref="K91" si="675">ROUND($D91*J91,0)</f>
        <v>6217700</v>
      </c>
      <c r="L91" s="52" t="s">
        <v>97</v>
      </c>
      <c r="M91" s="18">
        <v>6180891</v>
      </c>
      <c r="N91" s="17">
        <f t="shared" ref="N91" si="676">ROUND($D91*M91,0)</f>
        <v>6180891</v>
      </c>
      <c r="O91" s="52" t="s">
        <v>97</v>
      </c>
      <c r="P91" s="18">
        <v>6164850</v>
      </c>
      <c r="Q91" s="17">
        <f t="shared" ref="Q91" si="677">ROUND($D91*P91,0)</f>
        <v>6164850</v>
      </c>
      <c r="R91" s="52" t="s">
        <v>97</v>
      </c>
      <c r="S91" s="18">
        <v>6196622</v>
      </c>
      <c r="T91" s="17">
        <f t="shared" ref="T91" si="678">ROUND($D91*S91,0)</f>
        <v>6196622</v>
      </c>
      <c r="U91" s="52" t="s">
        <v>97</v>
      </c>
      <c r="V91" s="18">
        <v>6152414</v>
      </c>
      <c r="W91" s="17">
        <f t="shared" ref="W91" si="679">ROUND($D91*V91,0)</f>
        <v>6152414</v>
      </c>
      <c r="X91" s="52" t="s">
        <v>97</v>
      </c>
      <c r="Y91" s="18">
        <v>6150000</v>
      </c>
      <c r="Z91" s="17">
        <f t="shared" ref="Z91" si="680">ROUND($D91*Y91,0)</f>
        <v>6150000</v>
      </c>
      <c r="AA91" s="52" t="s">
        <v>97</v>
      </c>
      <c r="AB91" s="18">
        <v>6167958</v>
      </c>
      <c r="AC91" s="17">
        <f t="shared" ref="AC91" si="681">ROUND($D91*AB91,0)</f>
        <v>6167958</v>
      </c>
      <c r="AD91" s="52" t="s">
        <v>97</v>
      </c>
      <c r="AE91" s="18">
        <v>6184124</v>
      </c>
      <c r="AF91" s="17">
        <f t="shared" ref="AF91" si="682">ROUND($D91*AE91,0)</f>
        <v>6184124</v>
      </c>
      <c r="AG91" s="52" t="s">
        <v>97</v>
      </c>
      <c r="AH91" s="18">
        <v>6195940</v>
      </c>
      <c r="AI91" s="17">
        <f t="shared" ref="AI91" si="683">ROUND($D91*AH91,0)</f>
        <v>6195940</v>
      </c>
      <c r="AJ91" s="52" t="s">
        <v>97</v>
      </c>
      <c r="AK91" s="18">
        <v>6164858</v>
      </c>
      <c r="AL91" s="17">
        <f t="shared" ref="AL91" si="684">ROUND($D91*AK91,0)</f>
        <v>6164858</v>
      </c>
      <c r="AM91" s="52" t="s">
        <v>97</v>
      </c>
      <c r="AN91" s="18">
        <v>6217700</v>
      </c>
      <c r="AO91" s="17">
        <f t="shared" ref="AO91" si="685">ROUND($D91*AN91,0)</f>
        <v>6217700</v>
      </c>
      <c r="AP91" s="52" t="s">
        <v>97</v>
      </c>
      <c r="AQ91" s="18">
        <v>6171067</v>
      </c>
      <c r="AR91" s="17">
        <f t="shared" ref="AR91" si="686">ROUND($D91*AQ91,0)</f>
        <v>6171067</v>
      </c>
      <c r="AS91" s="52" t="s">
        <v>97</v>
      </c>
      <c r="AT91" s="18">
        <v>6172311</v>
      </c>
      <c r="AU91" s="17">
        <f t="shared" ref="AU91" si="687">ROUND($D91*AT91,0)</f>
        <v>6172311</v>
      </c>
      <c r="AV91" s="52" t="s">
        <v>97</v>
      </c>
      <c r="AW91" s="18">
        <v>5500000</v>
      </c>
      <c r="AX91" s="17">
        <f t="shared" ref="AX91" si="688">ROUND($D91*AW91,0)</f>
        <v>5500000</v>
      </c>
      <c r="AY91" s="52" t="s">
        <v>97</v>
      </c>
      <c r="AZ91" s="18">
        <v>6217700</v>
      </c>
      <c r="BA91" s="17">
        <f t="shared" ref="BA91" si="689">ROUND($D91*AZ91,0)</f>
        <v>6217700</v>
      </c>
      <c r="BB91" s="52" t="s">
        <v>97</v>
      </c>
      <c r="BC91" s="18">
        <v>6181016</v>
      </c>
      <c r="BD91" s="17">
        <f t="shared" ref="BD91" si="690">ROUND($D91*BC91,0)</f>
        <v>6181016</v>
      </c>
      <c r="BE91" s="52" t="s">
        <v>97</v>
      </c>
      <c r="BF91" s="18">
        <v>6188477</v>
      </c>
      <c r="BG91" s="17">
        <f t="shared" ref="BG91" si="691">ROUND($D91*BF91,0)</f>
        <v>6188477</v>
      </c>
      <c r="BH91" s="52" t="s">
        <v>97</v>
      </c>
      <c r="BI91" s="18">
        <v>6162052</v>
      </c>
      <c r="BJ91" s="17">
        <f t="shared" ref="BJ91" si="692">ROUND($D91*BI91,0)</f>
        <v>6162052</v>
      </c>
      <c r="BK91" s="52" t="s">
        <v>97</v>
      </c>
      <c r="BL91" s="18">
        <v>6180394</v>
      </c>
      <c r="BM91" s="17">
        <f t="shared" ref="BM91" si="693">ROUND($D91*BL91,0)</f>
        <v>6180394</v>
      </c>
      <c r="BN91" s="52" t="s">
        <v>97</v>
      </c>
      <c r="BO91" s="18">
        <v>6159804</v>
      </c>
      <c r="BP91" s="17">
        <f t="shared" ref="BP91" si="694">ROUND($D91*BO91,0)</f>
        <v>6159804</v>
      </c>
      <c r="BQ91" s="52" t="s">
        <v>97</v>
      </c>
      <c r="BR91" s="18">
        <v>6161741</v>
      </c>
      <c r="BS91" s="17">
        <f t="shared" ref="BS91" si="695">ROUND($D91*BR91,0)</f>
        <v>6161741</v>
      </c>
      <c r="BT91" s="52" t="s">
        <v>97</v>
      </c>
      <c r="BU91" s="18">
        <v>6217700</v>
      </c>
      <c r="BV91" s="17">
        <f t="shared" ref="BV91" si="696">ROUND($D91*BU91,0)</f>
        <v>6217700</v>
      </c>
      <c r="BW91" s="52" t="s">
        <v>97</v>
      </c>
      <c r="BX91" s="18">
        <v>6174176</v>
      </c>
      <c r="BY91" s="17">
        <f t="shared" ref="BY91" si="697">ROUND($D91*BX91,0)</f>
        <v>6174176</v>
      </c>
      <c r="BZ91" s="52" t="s">
        <v>97</v>
      </c>
      <c r="CA91" s="18">
        <v>6217700</v>
      </c>
      <c r="CB91" s="17">
        <f t="shared" ref="CB91" si="698">ROUND($D91*CA91,0)</f>
        <v>6217700</v>
      </c>
      <c r="CC91" s="52" t="s">
        <v>97</v>
      </c>
      <c r="CD91" s="18">
        <v>6217700</v>
      </c>
      <c r="CE91" s="17">
        <f t="shared" ref="CE91" si="699">ROUND($D91*CD91,0)</f>
        <v>6217700</v>
      </c>
      <c r="CF91" s="52" t="s">
        <v>97</v>
      </c>
      <c r="CG91" s="18">
        <v>6174798</v>
      </c>
      <c r="CH91" s="17">
        <f t="shared" ref="CH91" si="700">ROUND($D91*CG91,0)</f>
        <v>6174798</v>
      </c>
      <c r="CI91" s="52" t="s">
        <v>97</v>
      </c>
      <c r="CJ91" s="18">
        <v>6217700</v>
      </c>
      <c r="CK91" s="17">
        <f t="shared" ref="CK91" si="701">ROUND($D91*CJ91,0)</f>
        <v>6217700</v>
      </c>
      <c r="CL91" s="52" t="s">
        <v>97</v>
      </c>
      <c r="CM91" s="18">
        <v>6196735</v>
      </c>
      <c r="CN91" s="17">
        <f t="shared" ref="CN91" si="702">ROUND($D91*CM91,0)</f>
        <v>6196735</v>
      </c>
      <c r="CO91" s="52" t="s">
        <v>97</v>
      </c>
      <c r="CP91" s="18">
        <v>6217700</v>
      </c>
      <c r="CQ91" s="17">
        <f t="shared" ref="CQ91" si="703">ROUND($D91*CP91,0)</f>
        <v>6217700</v>
      </c>
      <c r="CR91" s="52" t="s">
        <v>97</v>
      </c>
      <c r="CS91" s="18">
        <v>6164228</v>
      </c>
      <c r="CT91" s="17">
        <f t="shared" ref="CT91" si="704">ROUND($D91*CS91,0)</f>
        <v>6164228</v>
      </c>
      <c r="CU91" s="52" t="s">
        <v>97</v>
      </c>
      <c r="CV91" s="18">
        <v>6210861</v>
      </c>
      <c r="CW91" s="17">
        <f t="shared" ref="CW91" si="705">ROUND($D91*CV91,0)</f>
        <v>6210861</v>
      </c>
      <c r="CX91" s="52" t="s">
        <v>97</v>
      </c>
      <c r="CY91" s="18">
        <v>6217700</v>
      </c>
      <c r="CZ91" s="17">
        <f t="shared" ref="CZ91" si="706">ROUND($D91*CY91,0)</f>
        <v>6217700</v>
      </c>
      <c r="DA91" s="52" t="s">
        <v>97</v>
      </c>
      <c r="DB91" s="18">
        <v>6180394</v>
      </c>
      <c r="DC91" s="17">
        <f t="shared" ref="DC91" si="707">ROUND($D91*DB91,0)</f>
        <v>6180394</v>
      </c>
      <c r="DD91" s="52" t="s">
        <v>97</v>
      </c>
      <c r="DE91" s="18">
        <v>6162984</v>
      </c>
      <c r="DF91" s="17">
        <f t="shared" ref="DF91" si="708">ROUND($D91*DE91,0)</f>
        <v>6162984</v>
      </c>
      <c r="DG91" s="52" t="s">
        <v>97</v>
      </c>
      <c r="DH91" s="18">
        <v>6169979</v>
      </c>
      <c r="DI91" s="17">
        <f t="shared" ref="DI91" si="709">ROUND($D91*DH91,0)</f>
        <v>6169979</v>
      </c>
      <c r="DJ91" s="52" t="s">
        <v>97</v>
      </c>
      <c r="DK91" s="18">
        <v>6173368</v>
      </c>
      <c r="DL91" s="17">
        <f t="shared" ref="DL91" si="710">ROUND($D91*DK91,0)</f>
        <v>6173368</v>
      </c>
      <c r="DM91" s="52" t="s">
        <v>97</v>
      </c>
    </row>
    <row r="92" spans="1:117" x14ac:dyDescent="0.25">
      <c r="A92" s="187"/>
      <c r="B92" s="3" t="s">
        <v>412</v>
      </c>
      <c r="C92" s="187"/>
      <c r="D92" s="233"/>
      <c r="E92" s="187"/>
      <c r="F92" s="23">
        <f>SUM(F91)</f>
        <v>6217700</v>
      </c>
      <c r="G92" s="187"/>
      <c r="H92" s="23">
        <f>SUM(H91)</f>
        <v>6186610</v>
      </c>
      <c r="I92" s="15"/>
      <c r="J92" s="191"/>
      <c r="K92" s="23">
        <f>SUM(K91)</f>
        <v>6217700</v>
      </c>
      <c r="L92" s="15"/>
      <c r="M92" s="191"/>
      <c r="N92" s="23">
        <f>SUM(N91)</f>
        <v>6180891</v>
      </c>
      <c r="O92" s="15"/>
      <c r="P92" s="191"/>
      <c r="Q92" s="23">
        <f>SUM(Q91)</f>
        <v>6164850</v>
      </c>
      <c r="R92" s="15"/>
      <c r="S92" s="191"/>
      <c r="T92" s="23">
        <f>SUM(T91)</f>
        <v>6196622</v>
      </c>
      <c r="U92" s="15"/>
      <c r="V92" s="191"/>
      <c r="W92" s="23">
        <f>SUM(W91)</f>
        <v>6152414</v>
      </c>
      <c r="X92" s="15"/>
      <c r="Y92" s="191"/>
      <c r="Z92" s="23">
        <f>SUM(Z91)</f>
        <v>6150000</v>
      </c>
      <c r="AA92" s="15"/>
      <c r="AB92" s="191"/>
      <c r="AC92" s="23">
        <f>SUM(AC91)</f>
        <v>6167958</v>
      </c>
      <c r="AD92" s="15"/>
      <c r="AE92" s="191"/>
      <c r="AF92" s="23">
        <f>SUM(AF91)</f>
        <v>6184124</v>
      </c>
      <c r="AG92" s="15"/>
      <c r="AH92" s="191"/>
      <c r="AI92" s="23">
        <f>SUM(AI91)</f>
        <v>6195940</v>
      </c>
      <c r="AJ92" s="15"/>
      <c r="AK92" s="191"/>
      <c r="AL92" s="23">
        <f>SUM(AL91)</f>
        <v>6164858</v>
      </c>
      <c r="AM92" s="15"/>
      <c r="AN92" s="191"/>
      <c r="AO92" s="23">
        <f>SUM(AO91)</f>
        <v>6217700</v>
      </c>
      <c r="AP92" s="15"/>
      <c r="AQ92" s="191"/>
      <c r="AR92" s="23">
        <f>SUM(AR91)</f>
        <v>6171067</v>
      </c>
      <c r="AS92" s="15"/>
      <c r="AT92" s="191"/>
      <c r="AU92" s="23">
        <f>SUM(AU91)</f>
        <v>6172311</v>
      </c>
      <c r="AV92" s="15"/>
      <c r="AW92" s="191"/>
      <c r="AX92" s="23">
        <f>SUM(AX91)</f>
        <v>5500000</v>
      </c>
      <c r="AY92" s="15"/>
      <c r="AZ92" s="191"/>
      <c r="BA92" s="23">
        <f>SUM(BA91)</f>
        <v>6217700</v>
      </c>
      <c r="BB92" s="15"/>
      <c r="BC92" s="191"/>
      <c r="BD92" s="23">
        <f>SUM(BD91)</f>
        <v>6181016</v>
      </c>
      <c r="BE92" s="15"/>
      <c r="BF92" s="191"/>
      <c r="BG92" s="23">
        <f>SUM(BG91)</f>
        <v>6188477</v>
      </c>
      <c r="BH92" s="15"/>
      <c r="BI92" s="191"/>
      <c r="BJ92" s="23">
        <f>SUM(BJ91)</f>
        <v>6162052</v>
      </c>
      <c r="BK92" s="15"/>
      <c r="BL92" s="191"/>
      <c r="BM92" s="23">
        <f>SUM(BM91)</f>
        <v>6180394</v>
      </c>
      <c r="BN92" s="15"/>
      <c r="BO92" s="191"/>
      <c r="BP92" s="23">
        <f>SUM(BP91)</f>
        <v>6159804</v>
      </c>
      <c r="BQ92" s="15"/>
      <c r="BR92" s="191"/>
      <c r="BS92" s="23">
        <f>SUM(BS91)</f>
        <v>6161741</v>
      </c>
      <c r="BT92" s="15"/>
      <c r="BU92" s="191"/>
      <c r="BV92" s="23">
        <f>SUM(BV91)</f>
        <v>6217700</v>
      </c>
      <c r="BW92" s="15"/>
      <c r="BX92" s="191"/>
      <c r="BY92" s="23">
        <f>SUM(BY91)</f>
        <v>6174176</v>
      </c>
      <c r="BZ92" s="15"/>
      <c r="CA92" s="191"/>
      <c r="CB92" s="23">
        <f>SUM(CB91)</f>
        <v>6217700</v>
      </c>
      <c r="CC92" s="15"/>
      <c r="CD92" s="191"/>
      <c r="CE92" s="23">
        <f>SUM(CE91)</f>
        <v>6217700</v>
      </c>
      <c r="CF92" s="15"/>
      <c r="CG92" s="191"/>
      <c r="CH92" s="23">
        <f>SUM(CH91)</f>
        <v>6174798</v>
      </c>
      <c r="CI92" s="15"/>
      <c r="CJ92" s="235"/>
      <c r="CK92" s="23">
        <f>SUM(CK91)</f>
        <v>6217700</v>
      </c>
      <c r="CL92" s="15"/>
      <c r="CM92" s="235"/>
      <c r="CN92" s="23">
        <f>SUM(CN91)</f>
        <v>6196735</v>
      </c>
      <c r="CO92" s="15"/>
      <c r="CP92" s="235"/>
      <c r="CQ92" s="23">
        <f>SUM(CQ91)</f>
        <v>6217700</v>
      </c>
      <c r="CR92" s="15"/>
      <c r="CS92" s="235"/>
      <c r="CT92" s="23">
        <f>SUM(CT91)</f>
        <v>6164228</v>
      </c>
      <c r="CU92" s="15"/>
      <c r="CV92" s="235"/>
      <c r="CW92" s="23">
        <f>SUM(CW91)</f>
        <v>6210861</v>
      </c>
      <c r="CX92" s="15"/>
      <c r="CY92" s="235"/>
      <c r="CZ92" s="23">
        <f>SUM(CZ91)</f>
        <v>6217700</v>
      </c>
      <c r="DA92" s="15"/>
      <c r="DB92" s="191"/>
      <c r="DC92" s="23">
        <f>SUM(DC91)</f>
        <v>6180394</v>
      </c>
      <c r="DD92" s="15"/>
      <c r="DE92" s="191"/>
      <c r="DF92" s="23">
        <f>SUM(DF91)</f>
        <v>6162984</v>
      </c>
      <c r="DG92" s="15"/>
      <c r="DH92" s="235"/>
      <c r="DI92" s="23">
        <f>SUM(DI91)</f>
        <v>6169979</v>
      </c>
      <c r="DJ92" s="15"/>
      <c r="DK92" s="235"/>
      <c r="DL92" s="23">
        <f>SUM(DL91)</f>
        <v>6173368</v>
      </c>
      <c r="DM92" s="15"/>
    </row>
    <row r="93" spans="1:117" x14ac:dyDescent="0.25">
      <c r="A93" s="187">
        <v>11</v>
      </c>
      <c r="B93" s="3" t="s">
        <v>413</v>
      </c>
      <c r="C93" s="187"/>
      <c r="D93" s="233"/>
      <c r="E93" s="187"/>
      <c r="F93" s="187"/>
      <c r="G93" s="187"/>
      <c r="H93" s="187"/>
      <c r="I93" s="15"/>
      <c r="J93" s="191"/>
      <c r="K93" s="191"/>
      <c r="L93" s="15"/>
      <c r="M93" s="191"/>
      <c r="N93" s="191"/>
      <c r="O93" s="15"/>
      <c r="P93" s="191"/>
      <c r="Q93" s="191"/>
      <c r="R93" s="15"/>
      <c r="S93" s="191"/>
      <c r="T93" s="191"/>
      <c r="U93" s="15"/>
      <c r="V93" s="191"/>
      <c r="W93" s="191"/>
      <c r="X93" s="15"/>
      <c r="Y93" s="191"/>
      <c r="Z93" s="191"/>
      <c r="AA93" s="15"/>
      <c r="AB93" s="191"/>
      <c r="AC93" s="191"/>
      <c r="AD93" s="15"/>
      <c r="AE93" s="191"/>
      <c r="AF93" s="191"/>
      <c r="AG93" s="15"/>
      <c r="AH93" s="191"/>
      <c r="AI93" s="191"/>
      <c r="AJ93" s="15"/>
      <c r="AK93" s="191"/>
      <c r="AL93" s="191"/>
      <c r="AM93" s="15"/>
      <c r="AN93" s="191"/>
      <c r="AO93" s="191"/>
      <c r="AP93" s="15"/>
      <c r="AQ93" s="191"/>
      <c r="AR93" s="191"/>
      <c r="AS93" s="15"/>
      <c r="AT93" s="191"/>
      <c r="AU93" s="191"/>
      <c r="AV93" s="15"/>
      <c r="AW93" s="191"/>
      <c r="AX93" s="191"/>
      <c r="AY93" s="15"/>
      <c r="AZ93" s="191"/>
      <c r="BA93" s="191"/>
      <c r="BB93" s="15"/>
      <c r="BC93" s="191"/>
      <c r="BD93" s="191"/>
      <c r="BE93" s="15"/>
      <c r="BF93" s="191"/>
      <c r="BG93" s="191"/>
      <c r="BH93" s="15"/>
      <c r="BI93" s="191"/>
      <c r="BJ93" s="191"/>
      <c r="BK93" s="15"/>
      <c r="BL93" s="191"/>
      <c r="BM93" s="191"/>
      <c r="BN93" s="15"/>
      <c r="BO93" s="191"/>
      <c r="BP93" s="191"/>
      <c r="BQ93" s="15"/>
      <c r="BR93" s="191"/>
      <c r="BS93" s="191"/>
      <c r="BT93" s="15"/>
      <c r="BU93" s="191"/>
      <c r="BV93" s="191"/>
      <c r="BW93" s="15"/>
      <c r="BX93" s="191"/>
      <c r="BY93" s="191"/>
      <c r="BZ93" s="15"/>
      <c r="CA93" s="191"/>
      <c r="CB93" s="191"/>
      <c r="CC93" s="15"/>
      <c r="CD93" s="191"/>
      <c r="CE93" s="191"/>
      <c r="CF93" s="15"/>
      <c r="CG93" s="191"/>
      <c r="CH93" s="191"/>
      <c r="CI93" s="15"/>
      <c r="CJ93" s="235"/>
      <c r="CK93" s="235"/>
      <c r="CL93" s="15"/>
      <c r="CM93" s="235"/>
      <c r="CN93" s="235"/>
      <c r="CO93" s="15"/>
      <c r="CP93" s="235"/>
      <c r="CQ93" s="235"/>
      <c r="CR93" s="15"/>
      <c r="CS93" s="235"/>
      <c r="CT93" s="235"/>
      <c r="CU93" s="15"/>
      <c r="CV93" s="235"/>
      <c r="CW93" s="235"/>
      <c r="CX93" s="15"/>
      <c r="CY93" s="235"/>
      <c r="CZ93" s="235"/>
      <c r="DA93" s="15"/>
      <c r="DB93" s="191"/>
      <c r="DC93" s="191"/>
      <c r="DD93" s="15"/>
      <c r="DE93" s="191"/>
      <c r="DF93" s="191"/>
      <c r="DG93" s="15"/>
      <c r="DH93" s="235"/>
      <c r="DI93" s="235"/>
      <c r="DJ93" s="15"/>
      <c r="DK93" s="235"/>
      <c r="DL93" s="235"/>
      <c r="DM93" s="15"/>
    </row>
    <row r="94" spans="1:117" ht="15" x14ac:dyDescent="0.25">
      <c r="A94" s="197">
        <v>11.1</v>
      </c>
      <c r="B94" s="16" t="s">
        <v>414</v>
      </c>
      <c r="C94" s="15" t="s">
        <v>331</v>
      </c>
      <c r="D94" s="232">
        <v>36.03</v>
      </c>
      <c r="E94" s="18">
        <v>12185</v>
      </c>
      <c r="F94" s="17">
        <f t="shared" ref="F94:F99" si="711">ROUND(D94*E94,0)</f>
        <v>439026</v>
      </c>
      <c r="G94" s="18">
        <v>12125</v>
      </c>
      <c r="H94" s="17">
        <f t="shared" ref="H94:H99" si="712">ROUND($D94*G94,0)</f>
        <v>436864</v>
      </c>
      <c r="I94" s="52" t="s">
        <v>97</v>
      </c>
      <c r="J94" s="18">
        <v>12185</v>
      </c>
      <c r="K94" s="17">
        <f t="shared" ref="K94:K99" si="713">ROUND($D94*J94,0)</f>
        <v>439026</v>
      </c>
      <c r="L94" s="52" t="s">
        <v>97</v>
      </c>
      <c r="M94" s="18">
        <v>12113</v>
      </c>
      <c r="N94" s="17">
        <f t="shared" ref="N94:N99" si="714">ROUND($D94*M94,0)</f>
        <v>436431</v>
      </c>
      <c r="O94" s="52" t="s">
        <v>97</v>
      </c>
      <c r="P94" s="18">
        <v>12081</v>
      </c>
      <c r="Q94" s="17">
        <f t="shared" ref="Q94:Q99" si="715">ROUND($D94*P94,0)</f>
        <v>435278</v>
      </c>
      <c r="R94" s="52" t="s">
        <v>97</v>
      </c>
      <c r="S94" s="18">
        <v>12144</v>
      </c>
      <c r="T94" s="17">
        <f t="shared" ref="T94:T99" si="716">ROUND($D94*S94,0)</f>
        <v>437548</v>
      </c>
      <c r="U94" s="52" t="s">
        <v>97</v>
      </c>
      <c r="V94" s="18">
        <v>12057</v>
      </c>
      <c r="W94" s="17">
        <f t="shared" ref="W94:W99" si="717">ROUND($D94*V94,0)</f>
        <v>434414</v>
      </c>
      <c r="X94" s="52" t="s">
        <v>97</v>
      </c>
      <c r="Y94" s="18">
        <v>12185</v>
      </c>
      <c r="Z94" s="17">
        <f t="shared" ref="Z94:Z99" si="718">ROUND($D94*Y94,0)</f>
        <v>439026</v>
      </c>
      <c r="AA94" s="52" t="s">
        <v>97</v>
      </c>
      <c r="AB94" s="18">
        <v>12088</v>
      </c>
      <c r="AC94" s="17">
        <f t="shared" ref="AC94:AC99" si="719">ROUND($D94*AB94,0)</f>
        <v>435531</v>
      </c>
      <c r="AD94" s="52" t="s">
        <v>97</v>
      </c>
      <c r="AE94" s="18">
        <v>12119</v>
      </c>
      <c r="AF94" s="17">
        <f t="shared" ref="AF94:AF99" si="720">ROUND($D94*AE94,0)</f>
        <v>436648</v>
      </c>
      <c r="AG94" s="52" t="s">
        <v>97</v>
      </c>
      <c r="AH94" s="18">
        <v>12140</v>
      </c>
      <c r="AI94" s="17">
        <f t="shared" ref="AI94:AI99" si="721">ROUND($D94*AH94,0)</f>
        <v>437404</v>
      </c>
      <c r="AJ94" s="52" t="s">
        <v>97</v>
      </c>
      <c r="AK94" s="18">
        <v>12081</v>
      </c>
      <c r="AL94" s="17">
        <f t="shared" ref="AL94:AL99" si="722">ROUND($D94*AK94,0)</f>
        <v>435278</v>
      </c>
      <c r="AM94" s="52" t="s">
        <v>97</v>
      </c>
      <c r="AN94" s="18">
        <v>12185</v>
      </c>
      <c r="AO94" s="17">
        <f t="shared" ref="AO94:AO99" si="723">ROUND($D94*AN94,0)</f>
        <v>439026</v>
      </c>
      <c r="AP94" s="52" t="s">
        <v>97</v>
      </c>
      <c r="AQ94" s="18">
        <v>12094</v>
      </c>
      <c r="AR94" s="17">
        <f t="shared" ref="AR94:AR99" si="724">ROUND($D94*AQ94,0)</f>
        <v>435747</v>
      </c>
      <c r="AS94" s="52" t="s">
        <v>97</v>
      </c>
      <c r="AT94" s="18">
        <v>12096</v>
      </c>
      <c r="AU94" s="17">
        <f t="shared" ref="AU94:AU99" si="725">ROUND($D94*AT94,0)</f>
        <v>435819</v>
      </c>
      <c r="AV94" s="52" t="s">
        <v>97</v>
      </c>
      <c r="AW94" s="18">
        <v>12000</v>
      </c>
      <c r="AX94" s="17">
        <f t="shared" ref="AX94:AX99" si="726">ROUND($D94*AW94,0)</f>
        <v>432360</v>
      </c>
      <c r="AY94" s="52" t="s">
        <v>97</v>
      </c>
      <c r="AZ94" s="18">
        <v>12185</v>
      </c>
      <c r="BA94" s="17">
        <f t="shared" ref="BA94:BA99" si="727">ROUND($D94*AZ94,0)</f>
        <v>439026</v>
      </c>
      <c r="BB94" s="52" t="s">
        <v>97</v>
      </c>
      <c r="BC94" s="18">
        <v>12113</v>
      </c>
      <c r="BD94" s="17">
        <f t="shared" ref="BD94:BD99" si="728">ROUND($D94*BC94,0)</f>
        <v>436431</v>
      </c>
      <c r="BE94" s="52" t="s">
        <v>97</v>
      </c>
      <c r="BF94" s="18">
        <v>12128</v>
      </c>
      <c r="BG94" s="17">
        <f t="shared" ref="BG94:BG99" si="729">ROUND($D94*BF94,0)</f>
        <v>436972</v>
      </c>
      <c r="BH94" s="52" t="s">
        <v>97</v>
      </c>
      <c r="BI94" s="18">
        <v>12076</v>
      </c>
      <c r="BJ94" s="17">
        <f t="shared" ref="BJ94:BJ99" si="730">ROUND($D94*BI94,0)</f>
        <v>435098</v>
      </c>
      <c r="BK94" s="52" t="s">
        <v>97</v>
      </c>
      <c r="BL94" s="18">
        <v>12112</v>
      </c>
      <c r="BM94" s="17">
        <f t="shared" ref="BM94:BM99" si="731">ROUND($D94*BL94,0)</f>
        <v>436395</v>
      </c>
      <c r="BN94" s="52" t="s">
        <v>97</v>
      </c>
      <c r="BO94" s="18">
        <v>12072</v>
      </c>
      <c r="BP94" s="17">
        <f t="shared" ref="BP94:BP99" si="732">ROUND($D94*BO94,0)</f>
        <v>434954</v>
      </c>
      <c r="BQ94" s="52" t="s">
        <v>97</v>
      </c>
      <c r="BR94" s="18">
        <v>12075</v>
      </c>
      <c r="BS94" s="17">
        <f t="shared" ref="BS94:BS99" si="733">ROUND($D94*BR94,0)</f>
        <v>435062</v>
      </c>
      <c r="BT94" s="52" t="s">
        <v>97</v>
      </c>
      <c r="BU94" s="18">
        <v>12185</v>
      </c>
      <c r="BV94" s="17">
        <f t="shared" ref="BV94:BV99" si="734">ROUND($D94*BU94,0)</f>
        <v>439026</v>
      </c>
      <c r="BW94" s="52" t="s">
        <v>97</v>
      </c>
      <c r="BX94" s="18">
        <v>12100</v>
      </c>
      <c r="BY94" s="17">
        <f t="shared" ref="BY94:BY99" si="735">ROUND($D94*BX94,0)</f>
        <v>435963</v>
      </c>
      <c r="BZ94" s="52" t="s">
        <v>97</v>
      </c>
      <c r="CA94" s="18">
        <v>12185</v>
      </c>
      <c r="CB94" s="17">
        <f t="shared" ref="CB94:CB99" si="736">ROUND($D94*CA94,0)</f>
        <v>439026</v>
      </c>
      <c r="CC94" s="52" t="s">
        <v>97</v>
      </c>
      <c r="CD94" s="18">
        <v>12100</v>
      </c>
      <c r="CE94" s="17">
        <f t="shared" ref="CE94:CE99" si="737">ROUND($D94*CD94,0)</f>
        <v>435963</v>
      </c>
      <c r="CF94" s="52" t="s">
        <v>97</v>
      </c>
      <c r="CG94" s="18">
        <v>12101</v>
      </c>
      <c r="CH94" s="17">
        <f t="shared" ref="CH94:CH99" si="738">ROUND($D94*CG94,0)</f>
        <v>435999</v>
      </c>
      <c r="CI94" s="52" t="s">
        <v>97</v>
      </c>
      <c r="CJ94" s="18">
        <v>12185</v>
      </c>
      <c r="CK94" s="17">
        <f t="shared" ref="CK94:CK99" si="739">ROUND($D94*CJ94,0)</f>
        <v>439026</v>
      </c>
      <c r="CL94" s="52" t="s">
        <v>97</v>
      </c>
      <c r="CM94" s="18">
        <v>12100</v>
      </c>
      <c r="CN94" s="17">
        <f t="shared" ref="CN94:CN99" si="740">ROUND($D94*CM94,0)</f>
        <v>435963</v>
      </c>
      <c r="CO94" s="52" t="s">
        <v>97</v>
      </c>
      <c r="CP94" s="18">
        <v>12185</v>
      </c>
      <c r="CQ94" s="17">
        <f t="shared" ref="CQ94:CQ99" si="741">ROUND($D94*CP94,0)</f>
        <v>439026</v>
      </c>
      <c r="CR94" s="52" t="s">
        <v>97</v>
      </c>
      <c r="CS94" s="18">
        <v>12080</v>
      </c>
      <c r="CT94" s="17">
        <f t="shared" ref="CT94:CT99" si="742">ROUND($D94*CS94,0)</f>
        <v>435242</v>
      </c>
      <c r="CU94" s="52" t="s">
        <v>97</v>
      </c>
      <c r="CV94" s="18">
        <v>12172</v>
      </c>
      <c r="CW94" s="17">
        <f t="shared" ref="CW94:CW99" si="743">ROUND($D94*CV94,0)</f>
        <v>438557</v>
      </c>
      <c r="CX94" s="52" t="s">
        <v>97</v>
      </c>
      <c r="CY94" s="18">
        <v>12185</v>
      </c>
      <c r="CZ94" s="17">
        <f t="shared" ref="CZ94:CZ99" si="744">ROUND($D94*CY94,0)</f>
        <v>439026</v>
      </c>
      <c r="DA94" s="52" t="s">
        <v>97</v>
      </c>
      <c r="DB94" s="18">
        <v>12112</v>
      </c>
      <c r="DC94" s="17">
        <f t="shared" ref="DC94:DC99" si="745">ROUND($D94*DB94,0)</f>
        <v>436395</v>
      </c>
      <c r="DD94" s="52" t="s">
        <v>97</v>
      </c>
      <c r="DE94" s="18">
        <v>12078</v>
      </c>
      <c r="DF94" s="17">
        <f t="shared" ref="DF94:DF99" si="746">ROUND($D94*DE94,0)</f>
        <v>435170</v>
      </c>
      <c r="DG94" s="52" t="s">
        <v>97</v>
      </c>
      <c r="DH94" s="18">
        <v>12091</v>
      </c>
      <c r="DI94" s="17">
        <f t="shared" ref="DI94:DI99" si="747">ROUND($D94*DH94,0)</f>
        <v>435639</v>
      </c>
      <c r="DJ94" s="52" t="s">
        <v>97</v>
      </c>
      <c r="DK94" s="18">
        <v>12098</v>
      </c>
      <c r="DL94" s="17">
        <f t="shared" ref="DL94:DL99" si="748">ROUND($D94*DK94,0)</f>
        <v>435891</v>
      </c>
      <c r="DM94" s="52" t="s">
        <v>97</v>
      </c>
    </row>
    <row r="95" spans="1:117" ht="15" x14ac:dyDescent="0.25">
      <c r="A95" s="197">
        <v>11.2</v>
      </c>
      <c r="B95" s="16" t="s">
        <v>415</v>
      </c>
      <c r="C95" s="15" t="s">
        <v>4</v>
      </c>
      <c r="D95" s="232">
        <v>3</v>
      </c>
      <c r="E95" s="18">
        <v>48679</v>
      </c>
      <c r="F95" s="17">
        <f t="shared" si="711"/>
        <v>146037</v>
      </c>
      <c r="G95" s="18">
        <v>48440</v>
      </c>
      <c r="H95" s="17">
        <f t="shared" si="712"/>
        <v>145320</v>
      </c>
      <c r="I95" s="52" t="s">
        <v>97</v>
      </c>
      <c r="J95" s="18">
        <v>48679</v>
      </c>
      <c r="K95" s="17">
        <f t="shared" si="713"/>
        <v>146037</v>
      </c>
      <c r="L95" s="52" t="s">
        <v>97</v>
      </c>
      <c r="M95" s="18">
        <v>48391</v>
      </c>
      <c r="N95" s="17">
        <f t="shared" si="714"/>
        <v>145173</v>
      </c>
      <c r="O95" s="52" t="s">
        <v>97</v>
      </c>
      <c r="P95" s="18">
        <v>48265</v>
      </c>
      <c r="Q95" s="17">
        <f t="shared" si="715"/>
        <v>144795</v>
      </c>
      <c r="R95" s="52" t="s">
        <v>97</v>
      </c>
      <c r="S95" s="18">
        <v>48514</v>
      </c>
      <c r="T95" s="17">
        <f t="shared" si="716"/>
        <v>145542</v>
      </c>
      <c r="U95" s="52" t="s">
        <v>97</v>
      </c>
      <c r="V95" s="18">
        <v>48168</v>
      </c>
      <c r="W95" s="17">
        <f t="shared" si="717"/>
        <v>144504</v>
      </c>
      <c r="X95" s="52" t="s">
        <v>97</v>
      </c>
      <c r="Y95" s="18">
        <v>48679</v>
      </c>
      <c r="Z95" s="17">
        <f t="shared" si="718"/>
        <v>146037</v>
      </c>
      <c r="AA95" s="52" t="s">
        <v>97</v>
      </c>
      <c r="AB95" s="18">
        <v>48290</v>
      </c>
      <c r="AC95" s="17">
        <f t="shared" si="719"/>
        <v>144870</v>
      </c>
      <c r="AD95" s="52" t="s">
        <v>97</v>
      </c>
      <c r="AE95" s="18">
        <v>48416</v>
      </c>
      <c r="AF95" s="17">
        <f t="shared" si="720"/>
        <v>145248</v>
      </c>
      <c r="AG95" s="52" t="s">
        <v>97</v>
      </c>
      <c r="AH95" s="18">
        <v>48510</v>
      </c>
      <c r="AI95" s="17">
        <f t="shared" si="721"/>
        <v>145530</v>
      </c>
      <c r="AJ95" s="52" t="s">
        <v>97</v>
      </c>
      <c r="AK95" s="18">
        <v>48265</v>
      </c>
      <c r="AL95" s="17">
        <f t="shared" si="722"/>
        <v>144795</v>
      </c>
      <c r="AM95" s="52" t="s">
        <v>97</v>
      </c>
      <c r="AN95" s="18">
        <v>48679</v>
      </c>
      <c r="AO95" s="17">
        <f t="shared" si="723"/>
        <v>146037</v>
      </c>
      <c r="AP95" s="52" t="s">
        <v>97</v>
      </c>
      <c r="AQ95" s="18">
        <v>48314</v>
      </c>
      <c r="AR95" s="17">
        <f t="shared" si="724"/>
        <v>144942</v>
      </c>
      <c r="AS95" s="52" t="s">
        <v>97</v>
      </c>
      <c r="AT95" s="18">
        <v>48324</v>
      </c>
      <c r="AU95" s="17">
        <f t="shared" si="725"/>
        <v>144972</v>
      </c>
      <c r="AV95" s="52" t="s">
        <v>97</v>
      </c>
      <c r="AW95" s="18">
        <v>48000</v>
      </c>
      <c r="AX95" s="17">
        <f t="shared" si="726"/>
        <v>144000</v>
      </c>
      <c r="AY95" s="52" t="s">
        <v>97</v>
      </c>
      <c r="AZ95" s="18">
        <v>48679</v>
      </c>
      <c r="BA95" s="17">
        <f t="shared" si="727"/>
        <v>146037</v>
      </c>
      <c r="BB95" s="52" t="s">
        <v>97</v>
      </c>
      <c r="BC95" s="18">
        <v>48392</v>
      </c>
      <c r="BD95" s="17">
        <f t="shared" si="728"/>
        <v>145176</v>
      </c>
      <c r="BE95" s="52" t="s">
        <v>97</v>
      </c>
      <c r="BF95" s="18">
        <v>48450</v>
      </c>
      <c r="BG95" s="17">
        <f t="shared" si="729"/>
        <v>145350</v>
      </c>
      <c r="BH95" s="52" t="s">
        <v>97</v>
      </c>
      <c r="BI95" s="18">
        <v>48243</v>
      </c>
      <c r="BJ95" s="17">
        <f t="shared" si="730"/>
        <v>144729</v>
      </c>
      <c r="BK95" s="52" t="s">
        <v>97</v>
      </c>
      <c r="BL95" s="18">
        <v>48387</v>
      </c>
      <c r="BM95" s="17">
        <f t="shared" si="731"/>
        <v>145161</v>
      </c>
      <c r="BN95" s="52" t="s">
        <v>97</v>
      </c>
      <c r="BO95" s="18">
        <v>48226</v>
      </c>
      <c r="BP95" s="17">
        <f t="shared" si="732"/>
        <v>144678</v>
      </c>
      <c r="BQ95" s="52" t="s">
        <v>97</v>
      </c>
      <c r="BR95" s="18">
        <v>48241</v>
      </c>
      <c r="BS95" s="17">
        <f t="shared" si="733"/>
        <v>144723</v>
      </c>
      <c r="BT95" s="52" t="s">
        <v>97</v>
      </c>
      <c r="BU95" s="18">
        <v>48679</v>
      </c>
      <c r="BV95" s="17">
        <f t="shared" si="734"/>
        <v>146037</v>
      </c>
      <c r="BW95" s="52" t="s">
        <v>97</v>
      </c>
      <c r="BX95" s="18">
        <v>48338</v>
      </c>
      <c r="BY95" s="17">
        <f t="shared" si="735"/>
        <v>145014</v>
      </c>
      <c r="BZ95" s="52" t="s">
        <v>97</v>
      </c>
      <c r="CA95" s="18">
        <v>48679</v>
      </c>
      <c r="CB95" s="17">
        <f t="shared" si="736"/>
        <v>146037</v>
      </c>
      <c r="CC95" s="52" t="s">
        <v>97</v>
      </c>
      <c r="CD95" s="18">
        <v>48679</v>
      </c>
      <c r="CE95" s="17">
        <f t="shared" si="737"/>
        <v>146037</v>
      </c>
      <c r="CF95" s="52" t="s">
        <v>97</v>
      </c>
      <c r="CG95" s="18">
        <v>48343</v>
      </c>
      <c r="CH95" s="17">
        <f t="shared" si="738"/>
        <v>145029</v>
      </c>
      <c r="CI95" s="52" t="s">
        <v>97</v>
      </c>
      <c r="CJ95" s="18">
        <v>48679</v>
      </c>
      <c r="CK95" s="17">
        <f t="shared" si="739"/>
        <v>146037</v>
      </c>
      <c r="CL95" s="52" t="s">
        <v>97</v>
      </c>
      <c r="CM95" s="18">
        <v>48515</v>
      </c>
      <c r="CN95" s="17">
        <f t="shared" si="740"/>
        <v>145545</v>
      </c>
      <c r="CO95" s="52" t="s">
        <v>97</v>
      </c>
      <c r="CP95" s="18">
        <v>48679</v>
      </c>
      <c r="CQ95" s="17">
        <f t="shared" si="741"/>
        <v>146037</v>
      </c>
      <c r="CR95" s="52" t="s">
        <v>97</v>
      </c>
      <c r="CS95" s="18">
        <v>48260</v>
      </c>
      <c r="CT95" s="17">
        <f t="shared" si="742"/>
        <v>144780</v>
      </c>
      <c r="CU95" s="52" t="s">
        <v>97</v>
      </c>
      <c r="CV95" s="18">
        <v>48625</v>
      </c>
      <c r="CW95" s="17">
        <f t="shared" si="743"/>
        <v>145875</v>
      </c>
      <c r="CX95" s="52" t="s">
        <v>97</v>
      </c>
      <c r="CY95" s="18">
        <v>48679</v>
      </c>
      <c r="CZ95" s="17">
        <f t="shared" si="744"/>
        <v>146037</v>
      </c>
      <c r="DA95" s="52" t="s">
        <v>97</v>
      </c>
      <c r="DB95" s="18">
        <v>48387</v>
      </c>
      <c r="DC95" s="17">
        <f t="shared" si="745"/>
        <v>145161</v>
      </c>
      <c r="DD95" s="52" t="s">
        <v>97</v>
      </c>
      <c r="DE95" s="18">
        <v>48251</v>
      </c>
      <c r="DF95" s="17">
        <f t="shared" si="746"/>
        <v>144753</v>
      </c>
      <c r="DG95" s="52" t="s">
        <v>97</v>
      </c>
      <c r="DH95" s="18">
        <v>48305</v>
      </c>
      <c r="DI95" s="17">
        <f t="shared" si="747"/>
        <v>144915</v>
      </c>
      <c r="DJ95" s="52" t="s">
        <v>97</v>
      </c>
      <c r="DK95" s="18">
        <v>48332</v>
      </c>
      <c r="DL95" s="17">
        <f t="shared" si="748"/>
        <v>144996</v>
      </c>
      <c r="DM95" s="52" t="s">
        <v>97</v>
      </c>
    </row>
    <row r="96" spans="1:117" ht="15" x14ac:dyDescent="0.25">
      <c r="A96" s="197">
        <v>11.3</v>
      </c>
      <c r="B96" s="16" t="s">
        <v>416</v>
      </c>
      <c r="C96" s="15" t="s">
        <v>4</v>
      </c>
      <c r="D96" s="232">
        <v>3</v>
      </c>
      <c r="E96" s="18">
        <v>48768</v>
      </c>
      <c r="F96" s="17">
        <f t="shared" si="711"/>
        <v>146304</v>
      </c>
      <c r="G96" s="18">
        <v>48522</v>
      </c>
      <c r="H96" s="17">
        <f t="shared" si="712"/>
        <v>145566</v>
      </c>
      <c r="I96" s="52" t="s">
        <v>97</v>
      </c>
      <c r="J96" s="18">
        <v>48768</v>
      </c>
      <c r="K96" s="17">
        <f t="shared" si="713"/>
        <v>146304</v>
      </c>
      <c r="L96" s="52" t="s">
        <v>97</v>
      </c>
      <c r="M96" s="18">
        <v>48479</v>
      </c>
      <c r="N96" s="17">
        <f t="shared" si="714"/>
        <v>145437</v>
      </c>
      <c r="O96" s="52" t="s">
        <v>97</v>
      </c>
      <c r="P96" s="18">
        <v>48353</v>
      </c>
      <c r="Q96" s="17">
        <f t="shared" si="715"/>
        <v>145059</v>
      </c>
      <c r="R96" s="52" t="s">
        <v>97</v>
      </c>
      <c r="S96" s="18">
        <v>48603</v>
      </c>
      <c r="T96" s="17">
        <f t="shared" si="716"/>
        <v>145809</v>
      </c>
      <c r="U96" s="52" t="s">
        <v>97</v>
      </c>
      <c r="V96" s="18">
        <v>48256</v>
      </c>
      <c r="W96" s="17">
        <f t="shared" si="717"/>
        <v>144768</v>
      </c>
      <c r="X96" s="52" t="s">
        <v>97</v>
      </c>
      <c r="Y96" s="18">
        <v>48768</v>
      </c>
      <c r="Z96" s="17">
        <f t="shared" si="718"/>
        <v>146304</v>
      </c>
      <c r="AA96" s="52" t="s">
        <v>97</v>
      </c>
      <c r="AB96" s="18">
        <v>48378</v>
      </c>
      <c r="AC96" s="17">
        <f t="shared" si="719"/>
        <v>145134</v>
      </c>
      <c r="AD96" s="52" t="s">
        <v>97</v>
      </c>
      <c r="AE96" s="18">
        <v>48505</v>
      </c>
      <c r="AF96" s="17">
        <f t="shared" si="720"/>
        <v>145515</v>
      </c>
      <c r="AG96" s="52" t="s">
        <v>97</v>
      </c>
      <c r="AH96" s="18">
        <v>48600</v>
      </c>
      <c r="AI96" s="17">
        <f t="shared" si="721"/>
        <v>145800</v>
      </c>
      <c r="AJ96" s="52" t="s">
        <v>97</v>
      </c>
      <c r="AK96" s="18">
        <v>48354</v>
      </c>
      <c r="AL96" s="17">
        <f t="shared" si="722"/>
        <v>145062</v>
      </c>
      <c r="AM96" s="52" t="s">
        <v>97</v>
      </c>
      <c r="AN96" s="18">
        <v>48768</v>
      </c>
      <c r="AO96" s="17">
        <f t="shared" si="723"/>
        <v>146304</v>
      </c>
      <c r="AP96" s="52" t="s">
        <v>97</v>
      </c>
      <c r="AQ96" s="18">
        <v>48402</v>
      </c>
      <c r="AR96" s="17">
        <f t="shared" si="724"/>
        <v>145206</v>
      </c>
      <c r="AS96" s="52" t="s">
        <v>97</v>
      </c>
      <c r="AT96" s="18">
        <v>48412</v>
      </c>
      <c r="AU96" s="17">
        <f t="shared" si="725"/>
        <v>145236</v>
      </c>
      <c r="AV96" s="52" t="s">
        <v>97</v>
      </c>
      <c r="AW96" s="18">
        <v>48000</v>
      </c>
      <c r="AX96" s="17">
        <f t="shared" si="726"/>
        <v>144000</v>
      </c>
      <c r="AY96" s="52" t="s">
        <v>97</v>
      </c>
      <c r="AZ96" s="18">
        <v>48768</v>
      </c>
      <c r="BA96" s="17">
        <f t="shared" si="727"/>
        <v>146304</v>
      </c>
      <c r="BB96" s="52" t="s">
        <v>97</v>
      </c>
      <c r="BC96" s="18">
        <v>48480</v>
      </c>
      <c r="BD96" s="17">
        <f t="shared" si="728"/>
        <v>145440</v>
      </c>
      <c r="BE96" s="52" t="s">
        <v>97</v>
      </c>
      <c r="BF96" s="18">
        <v>48539</v>
      </c>
      <c r="BG96" s="17">
        <f t="shared" si="729"/>
        <v>145617</v>
      </c>
      <c r="BH96" s="52" t="s">
        <v>97</v>
      </c>
      <c r="BI96" s="18">
        <v>48332</v>
      </c>
      <c r="BJ96" s="17">
        <f t="shared" si="730"/>
        <v>144996</v>
      </c>
      <c r="BK96" s="52" t="s">
        <v>97</v>
      </c>
      <c r="BL96" s="18">
        <v>48475</v>
      </c>
      <c r="BM96" s="17">
        <f t="shared" si="731"/>
        <v>145425</v>
      </c>
      <c r="BN96" s="52" t="s">
        <v>97</v>
      </c>
      <c r="BO96" s="18">
        <v>48314</v>
      </c>
      <c r="BP96" s="17">
        <f t="shared" si="732"/>
        <v>144942</v>
      </c>
      <c r="BQ96" s="52" t="s">
        <v>97</v>
      </c>
      <c r="BR96" s="18">
        <v>48329</v>
      </c>
      <c r="BS96" s="17">
        <f t="shared" si="733"/>
        <v>144987</v>
      </c>
      <c r="BT96" s="52" t="s">
        <v>97</v>
      </c>
      <c r="BU96" s="18">
        <v>48768</v>
      </c>
      <c r="BV96" s="17">
        <f t="shared" si="734"/>
        <v>146304</v>
      </c>
      <c r="BW96" s="52" t="s">
        <v>97</v>
      </c>
      <c r="BX96" s="18">
        <v>48427</v>
      </c>
      <c r="BY96" s="17">
        <f t="shared" si="735"/>
        <v>145281</v>
      </c>
      <c r="BZ96" s="52" t="s">
        <v>97</v>
      </c>
      <c r="CA96" s="18">
        <v>48768</v>
      </c>
      <c r="CB96" s="17">
        <f t="shared" si="736"/>
        <v>146304</v>
      </c>
      <c r="CC96" s="52" t="s">
        <v>97</v>
      </c>
      <c r="CD96" s="18">
        <v>48768</v>
      </c>
      <c r="CE96" s="17">
        <f t="shared" si="737"/>
        <v>146304</v>
      </c>
      <c r="CF96" s="52" t="s">
        <v>97</v>
      </c>
      <c r="CG96" s="18">
        <v>48432</v>
      </c>
      <c r="CH96" s="17">
        <f t="shared" si="738"/>
        <v>145296</v>
      </c>
      <c r="CI96" s="52" t="s">
        <v>97</v>
      </c>
      <c r="CJ96" s="18">
        <v>48768</v>
      </c>
      <c r="CK96" s="17">
        <f t="shared" si="739"/>
        <v>146304</v>
      </c>
      <c r="CL96" s="52" t="s">
        <v>97</v>
      </c>
      <c r="CM96" s="18">
        <v>45904</v>
      </c>
      <c r="CN96" s="17">
        <f t="shared" si="740"/>
        <v>137712</v>
      </c>
      <c r="CO96" s="52" t="s">
        <v>97</v>
      </c>
      <c r="CP96" s="18">
        <v>48768</v>
      </c>
      <c r="CQ96" s="17">
        <f t="shared" si="741"/>
        <v>146304</v>
      </c>
      <c r="CR96" s="52" t="s">
        <v>97</v>
      </c>
      <c r="CS96" s="18">
        <v>48349</v>
      </c>
      <c r="CT96" s="17">
        <f t="shared" si="742"/>
        <v>145047</v>
      </c>
      <c r="CU96" s="52" t="s">
        <v>97</v>
      </c>
      <c r="CV96" s="18">
        <v>48714</v>
      </c>
      <c r="CW96" s="17">
        <f t="shared" si="743"/>
        <v>146142</v>
      </c>
      <c r="CX96" s="52" t="s">
        <v>97</v>
      </c>
      <c r="CY96" s="18">
        <v>48768</v>
      </c>
      <c r="CZ96" s="17">
        <f t="shared" si="744"/>
        <v>146304</v>
      </c>
      <c r="DA96" s="52" t="s">
        <v>97</v>
      </c>
      <c r="DB96" s="18">
        <v>48475</v>
      </c>
      <c r="DC96" s="17">
        <f t="shared" si="745"/>
        <v>145425</v>
      </c>
      <c r="DD96" s="52" t="s">
        <v>97</v>
      </c>
      <c r="DE96" s="18">
        <v>48339</v>
      </c>
      <c r="DF96" s="17">
        <f t="shared" si="746"/>
        <v>145017</v>
      </c>
      <c r="DG96" s="52" t="s">
        <v>97</v>
      </c>
      <c r="DH96" s="18">
        <v>48394</v>
      </c>
      <c r="DI96" s="17">
        <f t="shared" si="747"/>
        <v>145182</v>
      </c>
      <c r="DJ96" s="52" t="s">
        <v>97</v>
      </c>
      <c r="DK96" s="18">
        <v>48420</v>
      </c>
      <c r="DL96" s="17">
        <f t="shared" si="748"/>
        <v>145260</v>
      </c>
      <c r="DM96" s="52" t="s">
        <v>97</v>
      </c>
    </row>
    <row r="97" spans="1:117" ht="15" x14ac:dyDescent="0.25">
      <c r="A97" s="197">
        <v>11.4</v>
      </c>
      <c r="B97" s="16" t="s">
        <v>417</v>
      </c>
      <c r="C97" s="15" t="s">
        <v>359</v>
      </c>
      <c r="D97" s="232">
        <v>8</v>
      </c>
      <c r="E97" s="18">
        <v>31150</v>
      </c>
      <c r="F97" s="17">
        <f t="shared" si="711"/>
        <v>249200</v>
      </c>
      <c r="G97" s="18">
        <v>30993</v>
      </c>
      <c r="H97" s="17">
        <f t="shared" si="712"/>
        <v>247944</v>
      </c>
      <c r="I97" s="52" t="s">
        <v>97</v>
      </c>
      <c r="J97" s="18">
        <v>31150</v>
      </c>
      <c r="K97" s="17">
        <f t="shared" si="713"/>
        <v>249200</v>
      </c>
      <c r="L97" s="52" t="s">
        <v>97</v>
      </c>
      <c r="M97" s="18">
        <v>30966</v>
      </c>
      <c r="N97" s="17">
        <f t="shared" si="714"/>
        <v>247728</v>
      </c>
      <c r="O97" s="52" t="s">
        <v>97</v>
      </c>
      <c r="P97" s="18">
        <v>30885</v>
      </c>
      <c r="Q97" s="17">
        <f t="shared" si="715"/>
        <v>247080</v>
      </c>
      <c r="R97" s="52" t="s">
        <v>97</v>
      </c>
      <c r="S97" s="18">
        <v>31044</v>
      </c>
      <c r="T97" s="17">
        <f t="shared" si="716"/>
        <v>248352</v>
      </c>
      <c r="U97" s="52" t="s">
        <v>97</v>
      </c>
      <c r="V97" s="18">
        <v>30823</v>
      </c>
      <c r="W97" s="17">
        <f t="shared" si="717"/>
        <v>246584</v>
      </c>
      <c r="X97" s="52" t="s">
        <v>97</v>
      </c>
      <c r="Y97" s="18">
        <v>31150</v>
      </c>
      <c r="Z97" s="17">
        <f t="shared" si="718"/>
        <v>249200</v>
      </c>
      <c r="AA97" s="52" t="s">
        <v>97</v>
      </c>
      <c r="AB97" s="18">
        <v>30901</v>
      </c>
      <c r="AC97" s="17">
        <f t="shared" si="719"/>
        <v>247208</v>
      </c>
      <c r="AD97" s="52" t="s">
        <v>97</v>
      </c>
      <c r="AE97" s="18">
        <v>30982</v>
      </c>
      <c r="AF97" s="17">
        <f t="shared" si="720"/>
        <v>247856</v>
      </c>
      <c r="AG97" s="52" t="s">
        <v>97</v>
      </c>
      <c r="AH97" s="18">
        <v>31040</v>
      </c>
      <c r="AI97" s="17">
        <f t="shared" si="721"/>
        <v>248320</v>
      </c>
      <c r="AJ97" s="52" t="s">
        <v>97</v>
      </c>
      <c r="AK97" s="18">
        <v>30885</v>
      </c>
      <c r="AL97" s="17">
        <f t="shared" si="722"/>
        <v>247080</v>
      </c>
      <c r="AM97" s="52" t="s">
        <v>97</v>
      </c>
      <c r="AN97" s="18">
        <v>31150</v>
      </c>
      <c r="AO97" s="17">
        <f t="shared" si="723"/>
        <v>249200</v>
      </c>
      <c r="AP97" s="52" t="s">
        <v>97</v>
      </c>
      <c r="AQ97" s="18">
        <v>30916</v>
      </c>
      <c r="AR97" s="17">
        <f t="shared" si="724"/>
        <v>247328</v>
      </c>
      <c r="AS97" s="52" t="s">
        <v>97</v>
      </c>
      <c r="AT97" s="18">
        <v>30923</v>
      </c>
      <c r="AU97" s="17">
        <f t="shared" si="725"/>
        <v>247384</v>
      </c>
      <c r="AV97" s="52" t="s">
        <v>97</v>
      </c>
      <c r="AW97" s="18">
        <v>30000</v>
      </c>
      <c r="AX97" s="17">
        <f t="shared" si="726"/>
        <v>240000</v>
      </c>
      <c r="AY97" s="52" t="s">
        <v>97</v>
      </c>
      <c r="AZ97" s="18">
        <v>31150</v>
      </c>
      <c r="BA97" s="17">
        <f t="shared" si="727"/>
        <v>249200</v>
      </c>
      <c r="BB97" s="52" t="s">
        <v>97</v>
      </c>
      <c r="BC97" s="18">
        <v>30966</v>
      </c>
      <c r="BD97" s="17">
        <f t="shared" si="728"/>
        <v>247728</v>
      </c>
      <c r="BE97" s="52" t="s">
        <v>97</v>
      </c>
      <c r="BF97" s="18">
        <v>31004</v>
      </c>
      <c r="BG97" s="17">
        <f t="shared" si="729"/>
        <v>248032</v>
      </c>
      <c r="BH97" s="52" t="s">
        <v>97</v>
      </c>
      <c r="BI97" s="18">
        <v>30871</v>
      </c>
      <c r="BJ97" s="17">
        <f t="shared" si="730"/>
        <v>246968</v>
      </c>
      <c r="BK97" s="52" t="s">
        <v>97</v>
      </c>
      <c r="BL97" s="18">
        <v>30963</v>
      </c>
      <c r="BM97" s="17">
        <f t="shared" si="731"/>
        <v>247704</v>
      </c>
      <c r="BN97" s="52" t="s">
        <v>97</v>
      </c>
      <c r="BO97" s="18">
        <v>30860</v>
      </c>
      <c r="BP97" s="17">
        <f t="shared" si="732"/>
        <v>246880</v>
      </c>
      <c r="BQ97" s="52" t="s">
        <v>97</v>
      </c>
      <c r="BR97" s="18">
        <v>30870</v>
      </c>
      <c r="BS97" s="17">
        <f t="shared" si="733"/>
        <v>246960</v>
      </c>
      <c r="BT97" s="52" t="s">
        <v>97</v>
      </c>
      <c r="BU97" s="18">
        <v>31150</v>
      </c>
      <c r="BV97" s="17">
        <f t="shared" si="734"/>
        <v>249200</v>
      </c>
      <c r="BW97" s="52" t="s">
        <v>97</v>
      </c>
      <c r="BX97" s="18">
        <v>30932</v>
      </c>
      <c r="BY97" s="17">
        <f t="shared" si="735"/>
        <v>247456</v>
      </c>
      <c r="BZ97" s="52" t="s">
        <v>97</v>
      </c>
      <c r="CA97" s="18">
        <v>31150</v>
      </c>
      <c r="CB97" s="17">
        <f t="shared" si="736"/>
        <v>249200</v>
      </c>
      <c r="CC97" s="52" t="s">
        <v>97</v>
      </c>
      <c r="CD97" s="18">
        <v>31150</v>
      </c>
      <c r="CE97" s="17">
        <f t="shared" si="737"/>
        <v>249200</v>
      </c>
      <c r="CF97" s="52" t="s">
        <v>97</v>
      </c>
      <c r="CG97" s="18">
        <v>30935</v>
      </c>
      <c r="CH97" s="17">
        <f t="shared" si="738"/>
        <v>247480</v>
      </c>
      <c r="CI97" s="52" t="s">
        <v>97</v>
      </c>
      <c r="CJ97" s="18">
        <v>31150</v>
      </c>
      <c r="CK97" s="17">
        <f t="shared" si="739"/>
        <v>249200</v>
      </c>
      <c r="CL97" s="52" t="s">
        <v>97</v>
      </c>
      <c r="CM97" s="18">
        <v>31150</v>
      </c>
      <c r="CN97" s="17">
        <f t="shared" si="740"/>
        <v>249200</v>
      </c>
      <c r="CO97" s="52" t="s">
        <v>97</v>
      </c>
      <c r="CP97" s="18">
        <v>31150</v>
      </c>
      <c r="CQ97" s="17">
        <f t="shared" si="741"/>
        <v>249200</v>
      </c>
      <c r="CR97" s="52" t="s">
        <v>97</v>
      </c>
      <c r="CS97" s="18">
        <v>30882</v>
      </c>
      <c r="CT97" s="17">
        <f t="shared" si="742"/>
        <v>247056</v>
      </c>
      <c r="CU97" s="52" t="s">
        <v>97</v>
      </c>
      <c r="CV97" s="18">
        <v>31116</v>
      </c>
      <c r="CW97" s="17">
        <f t="shared" si="743"/>
        <v>248928</v>
      </c>
      <c r="CX97" s="52" t="s">
        <v>97</v>
      </c>
      <c r="CY97" s="18">
        <v>31150</v>
      </c>
      <c r="CZ97" s="17">
        <f t="shared" si="744"/>
        <v>249200</v>
      </c>
      <c r="DA97" s="52" t="s">
        <v>97</v>
      </c>
      <c r="DB97" s="18">
        <v>30963</v>
      </c>
      <c r="DC97" s="17">
        <f t="shared" si="745"/>
        <v>247704</v>
      </c>
      <c r="DD97" s="52" t="s">
        <v>97</v>
      </c>
      <c r="DE97" s="18">
        <v>30876</v>
      </c>
      <c r="DF97" s="17">
        <f t="shared" si="746"/>
        <v>247008</v>
      </c>
      <c r="DG97" s="52" t="s">
        <v>97</v>
      </c>
      <c r="DH97" s="18">
        <v>30911</v>
      </c>
      <c r="DI97" s="17">
        <f t="shared" si="747"/>
        <v>247288</v>
      </c>
      <c r="DJ97" s="52" t="s">
        <v>97</v>
      </c>
      <c r="DK97" s="18">
        <v>30928</v>
      </c>
      <c r="DL97" s="17">
        <f t="shared" si="748"/>
        <v>247424</v>
      </c>
      <c r="DM97" s="52" t="s">
        <v>97</v>
      </c>
    </row>
    <row r="98" spans="1:117" ht="15" x14ac:dyDescent="0.25">
      <c r="A98" s="197">
        <v>11.5</v>
      </c>
      <c r="B98" s="16" t="s">
        <v>418</v>
      </c>
      <c r="C98" s="15" t="s">
        <v>331</v>
      </c>
      <c r="D98" s="232">
        <v>20.399999999999999</v>
      </c>
      <c r="E98" s="18">
        <v>7684</v>
      </c>
      <c r="F98" s="17">
        <f t="shared" si="711"/>
        <v>156754</v>
      </c>
      <c r="G98" s="18">
        <v>7650</v>
      </c>
      <c r="H98" s="17">
        <f t="shared" si="712"/>
        <v>156060</v>
      </c>
      <c r="I98" s="52" t="s">
        <v>97</v>
      </c>
      <c r="J98" s="18">
        <v>7684</v>
      </c>
      <c r="K98" s="17">
        <f t="shared" si="713"/>
        <v>156754</v>
      </c>
      <c r="L98" s="52" t="s">
        <v>97</v>
      </c>
      <c r="M98" s="18">
        <v>7639</v>
      </c>
      <c r="N98" s="17">
        <f t="shared" si="714"/>
        <v>155836</v>
      </c>
      <c r="O98" s="52" t="s">
        <v>97</v>
      </c>
      <c r="P98" s="18">
        <v>7619</v>
      </c>
      <c r="Q98" s="17">
        <f t="shared" si="715"/>
        <v>155428</v>
      </c>
      <c r="R98" s="52" t="s">
        <v>97</v>
      </c>
      <c r="S98" s="18">
        <v>7658</v>
      </c>
      <c r="T98" s="17">
        <f t="shared" si="716"/>
        <v>156223</v>
      </c>
      <c r="U98" s="52" t="s">
        <v>97</v>
      </c>
      <c r="V98" s="18">
        <v>7603</v>
      </c>
      <c r="W98" s="17">
        <f t="shared" si="717"/>
        <v>155101</v>
      </c>
      <c r="X98" s="52" t="s">
        <v>97</v>
      </c>
      <c r="Y98" s="18">
        <v>7684</v>
      </c>
      <c r="Z98" s="17">
        <f t="shared" si="718"/>
        <v>156754</v>
      </c>
      <c r="AA98" s="52" t="s">
        <v>97</v>
      </c>
      <c r="AB98" s="18">
        <v>7623</v>
      </c>
      <c r="AC98" s="17">
        <f t="shared" si="719"/>
        <v>155509</v>
      </c>
      <c r="AD98" s="52" t="s">
        <v>97</v>
      </c>
      <c r="AE98" s="18">
        <v>7643</v>
      </c>
      <c r="AF98" s="17">
        <f t="shared" si="720"/>
        <v>155917</v>
      </c>
      <c r="AG98" s="52" t="s">
        <v>97</v>
      </c>
      <c r="AH98" s="18">
        <v>7660</v>
      </c>
      <c r="AI98" s="17">
        <f t="shared" si="721"/>
        <v>156264</v>
      </c>
      <c r="AJ98" s="52" t="s">
        <v>97</v>
      </c>
      <c r="AK98" s="18">
        <v>7619</v>
      </c>
      <c r="AL98" s="17">
        <f t="shared" si="722"/>
        <v>155428</v>
      </c>
      <c r="AM98" s="52" t="s">
        <v>97</v>
      </c>
      <c r="AN98" s="18">
        <v>7684</v>
      </c>
      <c r="AO98" s="17">
        <f t="shared" si="723"/>
        <v>156754</v>
      </c>
      <c r="AP98" s="52" t="s">
        <v>97</v>
      </c>
      <c r="AQ98" s="18">
        <v>7626</v>
      </c>
      <c r="AR98" s="17">
        <f t="shared" si="724"/>
        <v>155570</v>
      </c>
      <c r="AS98" s="52" t="s">
        <v>97</v>
      </c>
      <c r="AT98" s="18">
        <v>7628</v>
      </c>
      <c r="AU98" s="17">
        <f t="shared" si="725"/>
        <v>155611</v>
      </c>
      <c r="AV98" s="52" t="s">
        <v>97</v>
      </c>
      <c r="AW98" s="18">
        <v>7600</v>
      </c>
      <c r="AX98" s="17">
        <f t="shared" si="726"/>
        <v>155040</v>
      </c>
      <c r="AY98" s="52" t="s">
        <v>97</v>
      </c>
      <c r="AZ98" s="18">
        <v>7684</v>
      </c>
      <c r="BA98" s="17">
        <f t="shared" si="727"/>
        <v>156754</v>
      </c>
      <c r="BB98" s="52" t="s">
        <v>97</v>
      </c>
      <c r="BC98" s="18">
        <v>7639</v>
      </c>
      <c r="BD98" s="17">
        <f t="shared" si="728"/>
        <v>155836</v>
      </c>
      <c r="BE98" s="52" t="s">
        <v>97</v>
      </c>
      <c r="BF98" s="18">
        <v>7648</v>
      </c>
      <c r="BG98" s="17">
        <f t="shared" si="729"/>
        <v>156019</v>
      </c>
      <c r="BH98" s="52" t="s">
        <v>97</v>
      </c>
      <c r="BI98" s="18">
        <v>7615</v>
      </c>
      <c r="BJ98" s="17">
        <f t="shared" si="730"/>
        <v>155346</v>
      </c>
      <c r="BK98" s="52" t="s">
        <v>97</v>
      </c>
      <c r="BL98" s="18">
        <v>7638</v>
      </c>
      <c r="BM98" s="17">
        <f t="shared" si="731"/>
        <v>155815</v>
      </c>
      <c r="BN98" s="52" t="s">
        <v>97</v>
      </c>
      <c r="BO98" s="18">
        <v>7612</v>
      </c>
      <c r="BP98" s="17">
        <f t="shared" si="732"/>
        <v>155285</v>
      </c>
      <c r="BQ98" s="52" t="s">
        <v>97</v>
      </c>
      <c r="BR98" s="18">
        <v>7615</v>
      </c>
      <c r="BS98" s="17">
        <f t="shared" si="733"/>
        <v>155346</v>
      </c>
      <c r="BT98" s="52" t="s">
        <v>97</v>
      </c>
      <c r="BU98" s="18">
        <v>7684</v>
      </c>
      <c r="BV98" s="17">
        <f t="shared" si="734"/>
        <v>156754</v>
      </c>
      <c r="BW98" s="52" t="s">
        <v>97</v>
      </c>
      <c r="BX98" s="18">
        <v>7630</v>
      </c>
      <c r="BY98" s="17">
        <f t="shared" si="735"/>
        <v>155652</v>
      </c>
      <c r="BZ98" s="52" t="s">
        <v>97</v>
      </c>
      <c r="CA98" s="18">
        <v>7684</v>
      </c>
      <c r="CB98" s="17">
        <f t="shared" si="736"/>
        <v>156754</v>
      </c>
      <c r="CC98" s="52" t="s">
        <v>97</v>
      </c>
      <c r="CD98" s="18">
        <v>7680</v>
      </c>
      <c r="CE98" s="17">
        <f t="shared" si="737"/>
        <v>156672</v>
      </c>
      <c r="CF98" s="52" t="s">
        <v>97</v>
      </c>
      <c r="CG98" s="18">
        <v>7631</v>
      </c>
      <c r="CH98" s="17">
        <f t="shared" si="738"/>
        <v>155672</v>
      </c>
      <c r="CI98" s="52" t="s">
        <v>97</v>
      </c>
      <c r="CJ98" s="18">
        <v>7684</v>
      </c>
      <c r="CK98" s="17">
        <f t="shared" si="739"/>
        <v>156754</v>
      </c>
      <c r="CL98" s="52" t="s">
        <v>97</v>
      </c>
      <c r="CM98" s="18">
        <v>7650</v>
      </c>
      <c r="CN98" s="17">
        <f t="shared" si="740"/>
        <v>156060</v>
      </c>
      <c r="CO98" s="52" t="s">
        <v>97</v>
      </c>
      <c r="CP98" s="18">
        <v>7684</v>
      </c>
      <c r="CQ98" s="17">
        <f t="shared" si="741"/>
        <v>156754</v>
      </c>
      <c r="CR98" s="52" t="s">
        <v>97</v>
      </c>
      <c r="CS98" s="18">
        <v>7618</v>
      </c>
      <c r="CT98" s="17">
        <f t="shared" si="742"/>
        <v>155407</v>
      </c>
      <c r="CU98" s="52" t="s">
        <v>97</v>
      </c>
      <c r="CV98" s="18">
        <v>7676</v>
      </c>
      <c r="CW98" s="17">
        <f t="shared" si="743"/>
        <v>156590</v>
      </c>
      <c r="CX98" s="52" t="s">
        <v>97</v>
      </c>
      <c r="CY98" s="18">
        <v>7684</v>
      </c>
      <c r="CZ98" s="17">
        <f t="shared" si="744"/>
        <v>156754</v>
      </c>
      <c r="DA98" s="52" t="s">
        <v>97</v>
      </c>
      <c r="DB98" s="18">
        <v>7638</v>
      </c>
      <c r="DC98" s="17">
        <f t="shared" si="745"/>
        <v>155815</v>
      </c>
      <c r="DD98" s="52" t="s">
        <v>97</v>
      </c>
      <c r="DE98" s="18">
        <v>7616</v>
      </c>
      <c r="DF98" s="17">
        <f t="shared" si="746"/>
        <v>155366</v>
      </c>
      <c r="DG98" s="52" t="s">
        <v>97</v>
      </c>
      <c r="DH98" s="18">
        <v>7625</v>
      </c>
      <c r="DI98" s="17">
        <f t="shared" si="747"/>
        <v>155550</v>
      </c>
      <c r="DJ98" s="52" t="s">
        <v>97</v>
      </c>
      <c r="DK98" s="18">
        <v>7629</v>
      </c>
      <c r="DL98" s="17">
        <f t="shared" si="748"/>
        <v>155632</v>
      </c>
      <c r="DM98" s="52" t="s">
        <v>97</v>
      </c>
    </row>
    <row r="99" spans="1:117" ht="15" x14ac:dyDescent="0.25">
      <c r="A99" s="197">
        <v>11.6</v>
      </c>
      <c r="B99" s="16" t="s">
        <v>419</v>
      </c>
      <c r="C99" s="15" t="s">
        <v>4</v>
      </c>
      <c r="D99" s="232">
        <v>1</v>
      </c>
      <c r="E99" s="18">
        <v>629133</v>
      </c>
      <c r="F99" s="17">
        <f t="shared" si="711"/>
        <v>629133</v>
      </c>
      <c r="G99" s="18">
        <v>625990</v>
      </c>
      <c r="H99" s="17">
        <f t="shared" si="712"/>
        <v>625990</v>
      </c>
      <c r="I99" s="52" t="s">
        <v>97</v>
      </c>
      <c r="J99" s="18">
        <v>629133</v>
      </c>
      <c r="K99" s="17">
        <f t="shared" si="713"/>
        <v>629133</v>
      </c>
      <c r="L99" s="52" t="s">
        <v>97</v>
      </c>
      <c r="M99" s="18">
        <v>625409</v>
      </c>
      <c r="N99" s="17">
        <f t="shared" si="714"/>
        <v>625409</v>
      </c>
      <c r="O99" s="52" t="s">
        <v>97</v>
      </c>
      <c r="P99" s="18">
        <v>623785</v>
      </c>
      <c r="Q99" s="17">
        <f t="shared" si="715"/>
        <v>623785</v>
      </c>
      <c r="R99" s="52" t="s">
        <v>97</v>
      </c>
      <c r="S99" s="18">
        <v>627000</v>
      </c>
      <c r="T99" s="17">
        <f t="shared" si="716"/>
        <v>627000</v>
      </c>
      <c r="U99" s="52" t="s">
        <v>97</v>
      </c>
      <c r="V99" s="18">
        <v>622527</v>
      </c>
      <c r="W99" s="17">
        <f t="shared" si="717"/>
        <v>622527</v>
      </c>
      <c r="X99" s="52" t="s">
        <v>97</v>
      </c>
      <c r="Y99" s="18">
        <v>625000</v>
      </c>
      <c r="Z99" s="17">
        <f t="shared" si="718"/>
        <v>625000</v>
      </c>
      <c r="AA99" s="52" t="s">
        <v>97</v>
      </c>
      <c r="AB99" s="18">
        <v>624100</v>
      </c>
      <c r="AC99" s="17">
        <f t="shared" si="719"/>
        <v>624100</v>
      </c>
      <c r="AD99" s="52" t="s">
        <v>97</v>
      </c>
      <c r="AE99" s="18">
        <v>625736</v>
      </c>
      <c r="AF99" s="17">
        <f t="shared" si="720"/>
        <v>625736</v>
      </c>
      <c r="AG99" s="52" t="s">
        <v>97</v>
      </c>
      <c r="AH99" s="18">
        <v>626930</v>
      </c>
      <c r="AI99" s="17">
        <f t="shared" si="721"/>
        <v>626930</v>
      </c>
      <c r="AJ99" s="52" t="s">
        <v>97</v>
      </c>
      <c r="AK99" s="18">
        <v>623786</v>
      </c>
      <c r="AL99" s="17">
        <f t="shared" si="722"/>
        <v>623786</v>
      </c>
      <c r="AM99" s="52" t="s">
        <v>97</v>
      </c>
      <c r="AN99" s="18">
        <v>629133</v>
      </c>
      <c r="AO99" s="17">
        <f t="shared" si="723"/>
        <v>629133</v>
      </c>
      <c r="AP99" s="52" t="s">
        <v>97</v>
      </c>
      <c r="AQ99" s="18">
        <v>624415</v>
      </c>
      <c r="AR99" s="17">
        <f t="shared" si="724"/>
        <v>624415</v>
      </c>
      <c r="AS99" s="52" t="s">
        <v>97</v>
      </c>
      <c r="AT99" s="18">
        <v>624540</v>
      </c>
      <c r="AU99" s="17">
        <f t="shared" si="725"/>
        <v>624540</v>
      </c>
      <c r="AV99" s="52" t="s">
        <v>97</v>
      </c>
      <c r="AW99" s="18">
        <v>500000</v>
      </c>
      <c r="AX99" s="17">
        <f t="shared" si="726"/>
        <v>500000</v>
      </c>
      <c r="AY99" s="52" t="s">
        <v>97</v>
      </c>
      <c r="AZ99" s="18">
        <v>629133</v>
      </c>
      <c r="BA99" s="17">
        <f t="shared" si="727"/>
        <v>629133</v>
      </c>
      <c r="BB99" s="52" t="s">
        <v>97</v>
      </c>
      <c r="BC99" s="18">
        <v>625421</v>
      </c>
      <c r="BD99" s="17">
        <f t="shared" si="728"/>
        <v>625421</v>
      </c>
      <c r="BE99" s="52" t="s">
        <v>97</v>
      </c>
      <c r="BF99" s="18">
        <v>626176</v>
      </c>
      <c r="BG99" s="17">
        <f t="shared" si="729"/>
        <v>626176</v>
      </c>
      <c r="BH99" s="52" t="s">
        <v>97</v>
      </c>
      <c r="BI99" s="18">
        <v>623502</v>
      </c>
      <c r="BJ99" s="17">
        <f t="shared" si="730"/>
        <v>623502</v>
      </c>
      <c r="BK99" s="52" t="s">
        <v>97</v>
      </c>
      <c r="BL99" s="18">
        <v>625358</v>
      </c>
      <c r="BM99" s="17">
        <f t="shared" si="731"/>
        <v>625358</v>
      </c>
      <c r="BN99" s="52" t="s">
        <v>97</v>
      </c>
      <c r="BO99" s="18">
        <v>623275</v>
      </c>
      <c r="BP99" s="17">
        <f t="shared" si="732"/>
        <v>623275</v>
      </c>
      <c r="BQ99" s="52" t="s">
        <v>97</v>
      </c>
      <c r="BR99" s="18">
        <v>623471</v>
      </c>
      <c r="BS99" s="17">
        <f t="shared" si="733"/>
        <v>623471</v>
      </c>
      <c r="BT99" s="52" t="s">
        <v>97</v>
      </c>
      <c r="BU99" s="18">
        <v>629133</v>
      </c>
      <c r="BV99" s="17">
        <f t="shared" si="734"/>
        <v>629133</v>
      </c>
      <c r="BW99" s="52" t="s">
        <v>97</v>
      </c>
      <c r="BX99" s="18">
        <v>624729</v>
      </c>
      <c r="BY99" s="17">
        <f t="shared" si="735"/>
        <v>624729</v>
      </c>
      <c r="BZ99" s="52" t="s">
        <v>97</v>
      </c>
      <c r="CA99" s="18">
        <v>629133</v>
      </c>
      <c r="CB99" s="17">
        <f t="shared" si="736"/>
        <v>629133</v>
      </c>
      <c r="CC99" s="52" t="s">
        <v>97</v>
      </c>
      <c r="CD99" s="18">
        <v>629133</v>
      </c>
      <c r="CE99" s="17">
        <f t="shared" si="737"/>
        <v>629133</v>
      </c>
      <c r="CF99" s="52" t="s">
        <v>97</v>
      </c>
      <c r="CG99" s="18">
        <v>624792</v>
      </c>
      <c r="CH99" s="17">
        <f t="shared" si="738"/>
        <v>624792</v>
      </c>
      <c r="CI99" s="52" t="s">
        <v>97</v>
      </c>
      <c r="CJ99" s="18">
        <v>629133</v>
      </c>
      <c r="CK99" s="17">
        <f t="shared" si="739"/>
        <v>629133</v>
      </c>
      <c r="CL99" s="52" t="s">
        <v>97</v>
      </c>
      <c r="CM99" s="18">
        <v>629133</v>
      </c>
      <c r="CN99" s="17">
        <f t="shared" si="740"/>
        <v>629133</v>
      </c>
      <c r="CO99" s="52" t="s">
        <v>97</v>
      </c>
      <c r="CP99" s="18">
        <v>629133</v>
      </c>
      <c r="CQ99" s="17">
        <f t="shared" si="741"/>
        <v>629133</v>
      </c>
      <c r="CR99" s="52" t="s">
        <v>97</v>
      </c>
      <c r="CS99" s="18">
        <v>623722</v>
      </c>
      <c r="CT99" s="17">
        <f t="shared" si="742"/>
        <v>623722</v>
      </c>
      <c r="CU99" s="52" t="s">
        <v>97</v>
      </c>
      <c r="CV99" s="18">
        <v>628441</v>
      </c>
      <c r="CW99" s="17">
        <f t="shared" si="743"/>
        <v>628441</v>
      </c>
      <c r="CX99" s="52" t="s">
        <v>97</v>
      </c>
      <c r="CY99" s="18">
        <v>629133</v>
      </c>
      <c r="CZ99" s="17">
        <f t="shared" si="744"/>
        <v>629133</v>
      </c>
      <c r="DA99" s="52" t="s">
        <v>97</v>
      </c>
      <c r="DB99" s="18">
        <v>625358</v>
      </c>
      <c r="DC99" s="17">
        <f t="shared" si="745"/>
        <v>625358</v>
      </c>
      <c r="DD99" s="52" t="s">
        <v>97</v>
      </c>
      <c r="DE99" s="18">
        <v>623597</v>
      </c>
      <c r="DF99" s="17">
        <f t="shared" si="746"/>
        <v>623597</v>
      </c>
      <c r="DG99" s="52" t="s">
        <v>97</v>
      </c>
      <c r="DH99" s="18">
        <v>624304</v>
      </c>
      <c r="DI99" s="17">
        <f t="shared" si="747"/>
        <v>624304</v>
      </c>
      <c r="DJ99" s="52" t="s">
        <v>97</v>
      </c>
      <c r="DK99" s="18">
        <v>624647</v>
      </c>
      <c r="DL99" s="17">
        <f t="shared" si="748"/>
        <v>624647</v>
      </c>
      <c r="DM99" s="52" t="s">
        <v>97</v>
      </c>
    </row>
    <row r="100" spans="1:117" x14ac:dyDescent="0.25">
      <c r="A100" s="187"/>
      <c r="B100" s="3" t="s">
        <v>420</v>
      </c>
      <c r="C100" s="187"/>
      <c r="D100" s="233"/>
      <c r="E100" s="187"/>
      <c r="F100" s="23">
        <f>SUM(F94:F99)</f>
        <v>1766454</v>
      </c>
      <c r="G100" s="187"/>
      <c r="H100" s="23">
        <f>SUM(H94:H99)</f>
        <v>1757744</v>
      </c>
      <c r="I100" s="15"/>
      <c r="J100" s="191"/>
      <c r="K100" s="23">
        <f>SUM(K94:K99)</f>
        <v>1766454</v>
      </c>
      <c r="L100" s="15"/>
      <c r="M100" s="191"/>
      <c r="N100" s="23">
        <f>SUM(N94:N99)</f>
        <v>1756014</v>
      </c>
      <c r="O100" s="15"/>
      <c r="P100" s="191"/>
      <c r="Q100" s="23">
        <f>SUM(Q94:Q99)</f>
        <v>1751425</v>
      </c>
      <c r="R100" s="15"/>
      <c r="S100" s="191"/>
      <c r="T100" s="23">
        <f>SUM(T94:T99)</f>
        <v>1760474</v>
      </c>
      <c r="U100" s="15"/>
      <c r="V100" s="191"/>
      <c r="W100" s="23">
        <f>SUM(W94:W99)</f>
        <v>1747898</v>
      </c>
      <c r="X100" s="15"/>
      <c r="Y100" s="191"/>
      <c r="Z100" s="23">
        <f>SUM(Z94:Z99)</f>
        <v>1762321</v>
      </c>
      <c r="AA100" s="15"/>
      <c r="AB100" s="191"/>
      <c r="AC100" s="23">
        <f>SUM(AC94:AC99)</f>
        <v>1752352</v>
      </c>
      <c r="AD100" s="15"/>
      <c r="AE100" s="191"/>
      <c r="AF100" s="23">
        <f>SUM(AF94:AF99)</f>
        <v>1756920</v>
      </c>
      <c r="AG100" s="15"/>
      <c r="AH100" s="191"/>
      <c r="AI100" s="23">
        <f>SUM(AI94:AI99)</f>
        <v>1760248</v>
      </c>
      <c r="AJ100" s="15"/>
      <c r="AK100" s="191"/>
      <c r="AL100" s="23">
        <f>SUM(AL94:AL99)</f>
        <v>1751429</v>
      </c>
      <c r="AM100" s="15"/>
      <c r="AN100" s="191"/>
      <c r="AO100" s="23">
        <f>SUM(AO94:AO99)</f>
        <v>1766454</v>
      </c>
      <c r="AP100" s="15"/>
      <c r="AQ100" s="191"/>
      <c r="AR100" s="23">
        <f>SUM(AR94:AR99)</f>
        <v>1753208</v>
      </c>
      <c r="AS100" s="15"/>
      <c r="AT100" s="191"/>
      <c r="AU100" s="23">
        <f>SUM(AU94:AU99)</f>
        <v>1753562</v>
      </c>
      <c r="AV100" s="15"/>
      <c r="AW100" s="191"/>
      <c r="AX100" s="23">
        <f>SUM(AX94:AX99)</f>
        <v>1615400</v>
      </c>
      <c r="AY100" s="15"/>
      <c r="AZ100" s="191"/>
      <c r="BA100" s="23">
        <f>SUM(BA94:BA99)</f>
        <v>1766454</v>
      </c>
      <c r="BB100" s="15"/>
      <c r="BC100" s="191"/>
      <c r="BD100" s="23">
        <f>SUM(BD94:BD99)</f>
        <v>1756032</v>
      </c>
      <c r="BE100" s="15"/>
      <c r="BF100" s="191"/>
      <c r="BG100" s="23">
        <f>SUM(BG94:BG99)</f>
        <v>1758166</v>
      </c>
      <c r="BH100" s="15"/>
      <c r="BI100" s="191"/>
      <c r="BJ100" s="23">
        <f>SUM(BJ94:BJ99)</f>
        <v>1750639</v>
      </c>
      <c r="BK100" s="15"/>
      <c r="BL100" s="191"/>
      <c r="BM100" s="23">
        <f>SUM(BM94:BM99)</f>
        <v>1755858</v>
      </c>
      <c r="BN100" s="15"/>
      <c r="BO100" s="191"/>
      <c r="BP100" s="23">
        <f>SUM(BP94:BP99)</f>
        <v>1750014</v>
      </c>
      <c r="BQ100" s="15"/>
      <c r="BR100" s="191"/>
      <c r="BS100" s="23">
        <f>SUM(BS94:BS99)</f>
        <v>1750549</v>
      </c>
      <c r="BT100" s="15"/>
      <c r="BU100" s="191"/>
      <c r="BV100" s="23">
        <f>SUM(BV94:BV99)</f>
        <v>1766454</v>
      </c>
      <c r="BW100" s="15"/>
      <c r="BX100" s="191"/>
      <c r="BY100" s="23">
        <f>SUM(BY94:BY99)</f>
        <v>1754095</v>
      </c>
      <c r="BZ100" s="15"/>
      <c r="CA100" s="191"/>
      <c r="CB100" s="23">
        <f>SUM(CB94:CB99)</f>
        <v>1766454</v>
      </c>
      <c r="CC100" s="15"/>
      <c r="CD100" s="191"/>
      <c r="CE100" s="23">
        <f>SUM(CE94:CE99)</f>
        <v>1763309</v>
      </c>
      <c r="CF100" s="15"/>
      <c r="CG100" s="191"/>
      <c r="CH100" s="23">
        <f>SUM(CH94:CH99)</f>
        <v>1754268</v>
      </c>
      <c r="CI100" s="15"/>
      <c r="CJ100" s="235"/>
      <c r="CK100" s="23">
        <f>SUM(CK94:CK99)</f>
        <v>1766454</v>
      </c>
      <c r="CL100" s="15"/>
      <c r="CM100" s="235"/>
      <c r="CN100" s="23">
        <f>SUM(CN94:CN99)</f>
        <v>1753613</v>
      </c>
      <c r="CO100" s="15"/>
      <c r="CP100" s="235"/>
      <c r="CQ100" s="23">
        <f>SUM(CQ94:CQ99)</f>
        <v>1766454</v>
      </c>
      <c r="CR100" s="15"/>
      <c r="CS100" s="235"/>
      <c r="CT100" s="23">
        <f>SUM(CT94:CT99)</f>
        <v>1751254</v>
      </c>
      <c r="CU100" s="15"/>
      <c r="CV100" s="235"/>
      <c r="CW100" s="23">
        <f>SUM(CW94:CW99)</f>
        <v>1764533</v>
      </c>
      <c r="CX100" s="15"/>
      <c r="CY100" s="235"/>
      <c r="CZ100" s="23">
        <f>SUM(CZ94:CZ99)</f>
        <v>1766454</v>
      </c>
      <c r="DA100" s="15"/>
      <c r="DB100" s="191"/>
      <c r="DC100" s="23">
        <f>SUM(DC94:DC99)</f>
        <v>1755858</v>
      </c>
      <c r="DD100" s="15"/>
      <c r="DE100" s="191"/>
      <c r="DF100" s="23">
        <f>SUM(DF94:DF99)</f>
        <v>1750911</v>
      </c>
      <c r="DG100" s="15"/>
      <c r="DH100" s="235"/>
      <c r="DI100" s="23">
        <f>SUM(DI94:DI99)</f>
        <v>1752878</v>
      </c>
      <c r="DJ100" s="15"/>
      <c r="DK100" s="235"/>
      <c r="DL100" s="23">
        <f>SUM(DL94:DL99)</f>
        <v>1753850</v>
      </c>
      <c r="DM100" s="15"/>
    </row>
    <row r="101" spans="1:117" x14ac:dyDescent="0.25">
      <c r="A101" s="187">
        <v>12</v>
      </c>
      <c r="B101" s="3" t="s">
        <v>421</v>
      </c>
      <c r="C101" s="187"/>
      <c r="D101" s="233"/>
      <c r="E101" s="187"/>
      <c r="F101" s="187"/>
      <c r="G101" s="187"/>
      <c r="H101" s="187"/>
      <c r="I101" s="15"/>
      <c r="J101" s="191"/>
      <c r="K101" s="191"/>
      <c r="L101" s="15"/>
      <c r="M101" s="191"/>
      <c r="N101" s="191"/>
      <c r="O101" s="15"/>
      <c r="P101" s="191"/>
      <c r="Q101" s="191"/>
      <c r="R101" s="15"/>
      <c r="S101" s="191"/>
      <c r="T101" s="191"/>
      <c r="U101" s="15"/>
      <c r="V101" s="191"/>
      <c r="W101" s="191"/>
      <c r="X101" s="15"/>
      <c r="Y101" s="191"/>
      <c r="Z101" s="191"/>
      <c r="AA101" s="15"/>
      <c r="AB101" s="191"/>
      <c r="AC101" s="191"/>
      <c r="AD101" s="15"/>
      <c r="AE101" s="191"/>
      <c r="AF101" s="191"/>
      <c r="AG101" s="15"/>
      <c r="AH101" s="191"/>
      <c r="AI101" s="191"/>
      <c r="AJ101" s="15"/>
      <c r="AK101" s="191"/>
      <c r="AL101" s="191"/>
      <c r="AM101" s="15"/>
      <c r="AN101" s="191"/>
      <c r="AO101" s="191"/>
      <c r="AP101" s="15"/>
      <c r="AQ101" s="191"/>
      <c r="AR101" s="191"/>
      <c r="AS101" s="15"/>
      <c r="AT101" s="191"/>
      <c r="AU101" s="191"/>
      <c r="AV101" s="15"/>
      <c r="AW101" s="191"/>
      <c r="AX101" s="191"/>
      <c r="AY101" s="15"/>
      <c r="AZ101" s="191"/>
      <c r="BA101" s="191"/>
      <c r="BB101" s="15"/>
      <c r="BC101" s="191"/>
      <c r="BD101" s="191"/>
      <c r="BE101" s="15"/>
      <c r="BF101" s="191"/>
      <c r="BG101" s="191"/>
      <c r="BH101" s="15"/>
      <c r="BI101" s="191"/>
      <c r="BJ101" s="191"/>
      <c r="BK101" s="15"/>
      <c r="BL101" s="191"/>
      <c r="BM101" s="191"/>
      <c r="BN101" s="15"/>
      <c r="BO101" s="191"/>
      <c r="BP101" s="191"/>
      <c r="BQ101" s="15"/>
      <c r="BR101" s="191"/>
      <c r="BS101" s="191"/>
      <c r="BT101" s="15"/>
      <c r="BU101" s="191"/>
      <c r="BV101" s="191"/>
      <c r="BW101" s="15"/>
      <c r="BX101" s="191"/>
      <c r="BY101" s="191"/>
      <c r="BZ101" s="15"/>
      <c r="CA101" s="191"/>
      <c r="CB101" s="191"/>
      <c r="CC101" s="15"/>
      <c r="CD101" s="191"/>
      <c r="CE101" s="191"/>
      <c r="CF101" s="15"/>
      <c r="CG101" s="191"/>
      <c r="CH101" s="191"/>
      <c r="CI101" s="15"/>
      <c r="CJ101" s="235"/>
      <c r="CK101" s="235"/>
      <c r="CL101" s="15"/>
      <c r="CM101" s="235"/>
      <c r="CN101" s="235"/>
      <c r="CO101" s="15"/>
      <c r="CP101" s="235"/>
      <c r="CQ101" s="235"/>
      <c r="CR101" s="15"/>
      <c r="CS101" s="235"/>
      <c r="CT101" s="235"/>
      <c r="CU101" s="15"/>
      <c r="CV101" s="235"/>
      <c r="CW101" s="235"/>
      <c r="CX101" s="15"/>
      <c r="CY101" s="235"/>
      <c r="CZ101" s="235"/>
      <c r="DA101" s="15"/>
      <c r="DB101" s="191"/>
      <c r="DC101" s="191"/>
      <c r="DD101" s="15"/>
      <c r="DE101" s="191"/>
      <c r="DF101" s="191"/>
      <c r="DG101" s="15"/>
      <c r="DH101" s="235"/>
      <c r="DI101" s="235"/>
      <c r="DJ101" s="15"/>
      <c r="DK101" s="235"/>
      <c r="DL101" s="235"/>
      <c r="DM101" s="15"/>
    </row>
    <row r="102" spans="1:117" ht="15" x14ac:dyDescent="0.25">
      <c r="A102" s="197">
        <v>12.1</v>
      </c>
      <c r="B102" s="16" t="s">
        <v>422</v>
      </c>
      <c r="C102" s="15" t="s">
        <v>4</v>
      </c>
      <c r="D102" s="232">
        <v>2</v>
      </c>
      <c r="E102" s="18">
        <v>207774</v>
      </c>
      <c r="F102" s="17">
        <f t="shared" ref="F102:F107" si="749">ROUND(D102*E102,0)</f>
        <v>415548</v>
      </c>
      <c r="G102" s="18">
        <v>206740</v>
      </c>
      <c r="H102" s="17">
        <f t="shared" ref="H102:H107" si="750">ROUND($D102*G102,0)</f>
        <v>413480</v>
      </c>
      <c r="I102" s="52" t="str">
        <f t="shared" ref="I102:I107" si="751">+IF(G102&lt;=$E102,"OK","NO OK")</f>
        <v>OK</v>
      </c>
      <c r="J102" s="18">
        <v>207774</v>
      </c>
      <c r="K102" s="17">
        <f t="shared" ref="K102:K107" si="752">ROUND($D102*J102,0)</f>
        <v>415548</v>
      </c>
      <c r="L102" s="52" t="str">
        <f t="shared" ref="L102:L107" si="753">+IF(J102&lt;=$E102,"OK","NO OK")</f>
        <v>OK</v>
      </c>
      <c r="M102" s="18">
        <v>206544</v>
      </c>
      <c r="N102" s="17">
        <f t="shared" ref="N102:N107" si="754">ROUND($D102*M102,0)</f>
        <v>413088</v>
      </c>
      <c r="O102" s="52" t="str">
        <f t="shared" ref="O102:O107" si="755">+IF(M102&lt;=$E102,"OK","NO OK")</f>
        <v>OK</v>
      </c>
      <c r="P102" s="18">
        <v>206008</v>
      </c>
      <c r="Q102" s="17">
        <f t="shared" ref="Q102:Q107" si="756">ROUND($D102*P102,0)</f>
        <v>412016</v>
      </c>
      <c r="R102" s="52" t="str">
        <f t="shared" ref="R102:R107" si="757">+IF(P102&lt;=$E102,"OK","NO OK")</f>
        <v>OK</v>
      </c>
      <c r="S102" s="18">
        <v>207070</v>
      </c>
      <c r="T102" s="17">
        <f t="shared" ref="T102:T107" si="758">ROUND($D102*S102,0)</f>
        <v>414140</v>
      </c>
      <c r="U102" s="52" t="str">
        <f t="shared" ref="U102:U107" si="759">+IF(S102&lt;=$E102,"OK","NO OK")</f>
        <v>OK</v>
      </c>
      <c r="V102" s="18">
        <v>205592</v>
      </c>
      <c r="W102" s="17">
        <f t="shared" ref="W102:W107" si="760">ROUND($D102*V102,0)</f>
        <v>411184</v>
      </c>
      <c r="X102" s="52" t="str">
        <f t="shared" ref="X102:X107" si="761">+IF(V102&lt;=$E102,"OK","NO OK")</f>
        <v>OK</v>
      </c>
      <c r="Y102" s="18">
        <v>207774</v>
      </c>
      <c r="Z102" s="17">
        <f t="shared" ref="Z102:Z107" si="762">ROUND($D102*Y102,0)</f>
        <v>415548</v>
      </c>
      <c r="AA102" s="52" t="str">
        <f t="shared" ref="AA102:AA107" si="763">+IF(Y102&lt;=$E102,"OK","NO OK")</f>
        <v>OK</v>
      </c>
      <c r="AB102" s="18">
        <v>206112</v>
      </c>
      <c r="AC102" s="17">
        <f t="shared" ref="AC102:AC107" si="764">ROUND($D102*AB102,0)</f>
        <v>412224</v>
      </c>
      <c r="AD102" s="52" t="str">
        <f t="shared" ref="AD102:AD107" si="765">+IF(AB102&lt;=$E102,"OK","NO OK")</f>
        <v>OK</v>
      </c>
      <c r="AE102" s="18">
        <v>206652</v>
      </c>
      <c r="AF102" s="17">
        <f t="shared" ref="AF102:AF107" si="766">ROUND($D102*AE102,0)</f>
        <v>413304</v>
      </c>
      <c r="AG102" s="52" t="str">
        <f t="shared" ref="AG102:AG107" si="767">+IF(AE102&lt;=$E102,"OK","NO OK")</f>
        <v>OK</v>
      </c>
      <c r="AH102" s="18">
        <v>207050</v>
      </c>
      <c r="AI102" s="17">
        <f t="shared" ref="AI102:AI107" si="768">ROUND($D102*AH102,0)</f>
        <v>414100</v>
      </c>
      <c r="AJ102" s="52" t="str">
        <f t="shared" ref="AJ102:AJ107" si="769">+IF(AH102&lt;=$E102,"OK","NO OK")</f>
        <v>OK</v>
      </c>
      <c r="AK102" s="18">
        <v>206008</v>
      </c>
      <c r="AL102" s="17">
        <f t="shared" ref="AL102:AL107" si="770">ROUND($D102*AK102,0)</f>
        <v>412016</v>
      </c>
      <c r="AM102" s="52" t="str">
        <f t="shared" ref="AM102:AM107" si="771">+IF(AK102&lt;=$E102,"OK","NO OK")</f>
        <v>OK</v>
      </c>
      <c r="AN102" s="18">
        <v>207774</v>
      </c>
      <c r="AO102" s="17">
        <f t="shared" ref="AO102:AO107" si="772">ROUND($D102*AN102,0)</f>
        <v>415548</v>
      </c>
      <c r="AP102" s="52" t="str">
        <f t="shared" ref="AP102:AP107" si="773">+IF(AN102&lt;=$E102,"OK","NO OK")</f>
        <v>OK</v>
      </c>
      <c r="AQ102" s="18">
        <v>206216</v>
      </c>
      <c r="AR102" s="17">
        <f t="shared" ref="AR102:AR107" si="774">ROUND($D102*AQ102,0)</f>
        <v>412432</v>
      </c>
      <c r="AS102" s="52" t="str">
        <f t="shared" ref="AS102:AS107" si="775">+IF(AQ102&lt;=$E102,"OK","NO OK")</f>
        <v>OK</v>
      </c>
      <c r="AT102" s="18">
        <v>206257</v>
      </c>
      <c r="AU102" s="17">
        <f t="shared" ref="AU102:AU107" si="776">ROUND($D102*AT102,0)</f>
        <v>412514</v>
      </c>
      <c r="AV102" s="52" t="str">
        <f t="shared" ref="AV102:AV107" si="777">+IF(AT102&lt;=$E102,"OK","NO OK")</f>
        <v>OK</v>
      </c>
      <c r="AW102" s="18">
        <v>200000</v>
      </c>
      <c r="AX102" s="17">
        <f t="shared" ref="AX102:AX107" si="778">ROUND($D102*AW102,0)</f>
        <v>400000</v>
      </c>
      <c r="AY102" s="52" t="str">
        <f t="shared" ref="AY102:AY107" si="779">+IF(AW102&lt;=$E102,"OK","NO OK")</f>
        <v>OK</v>
      </c>
      <c r="AZ102" s="18">
        <v>207774</v>
      </c>
      <c r="BA102" s="17">
        <f t="shared" ref="BA102:BA107" si="780">ROUND($D102*AZ102,0)</f>
        <v>415548</v>
      </c>
      <c r="BB102" s="52" t="str">
        <f t="shared" ref="BB102:BB107" si="781">+IF(AZ102&lt;=$E102,"OK","NO OK")</f>
        <v>OK</v>
      </c>
      <c r="BC102" s="18">
        <v>206548</v>
      </c>
      <c r="BD102" s="17">
        <f t="shared" ref="BD102:BD107" si="782">ROUND($D102*BC102,0)</f>
        <v>413096</v>
      </c>
      <c r="BE102" s="52" t="str">
        <f t="shared" ref="BE102:BE107" si="783">+IF(BC102&lt;=$E102,"OK","NO OK")</f>
        <v>OK</v>
      </c>
      <c r="BF102" s="18">
        <v>206797</v>
      </c>
      <c r="BG102" s="17">
        <f t="shared" ref="BG102:BG107" si="784">ROUND($D102*BF102,0)</f>
        <v>413594</v>
      </c>
      <c r="BH102" s="52" t="str">
        <f t="shared" ref="BH102:BH107" si="785">+IF(BF102&lt;=$E102,"OK","NO OK")</f>
        <v>OK</v>
      </c>
      <c r="BI102" s="18">
        <v>205914</v>
      </c>
      <c r="BJ102" s="17">
        <f t="shared" ref="BJ102:BJ107" si="786">ROUND($D102*BI102,0)</f>
        <v>411828</v>
      </c>
      <c r="BK102" s="52" t="str">
        <f t="shared" ref="BK102:BK107" si="787">+IF(BI102&lt;=$E102,"OK","NO OK")</f>
        <v>OK</v>
      </c>
      <c r="BL102" s="18">
        <v>206527</v>
      </c>
      <c r="BM102" s="17">
        <f t="shared" ref="BM102:BM107" si="788">ROUND($D102*BL102,0)</f>
        <v>413054</v>
      </c>
      <c r="BN102" s="52" t="str">
        <f t="shared" ref="BN102:BN107" si="789">+IF(BL102&lt;=$E102,"OK","NO OK")</f>
        <v>OK</v>
      </c>
      <c r="BO102" s="18">
        <v>205839</v>
      </c>
      <c r="BP102" s="17">
        <f t="shared" ref="BP102:BP107" si="790">ROUND($D102*BO102,0)</f>
        <v>411678</v>
      </c>
      <c r="BQ102" s="52" t="str">
        <f t="shared" ref="BQ102:BQ107" si="791">+IF(BO102&lt;=$E102,"OK","NO OK")</f>
        <v>OK</v>
      </c>
      <c r="BR102" s="18">
        <v>205904</v>
      </c>
      <c r="BS102" s="17">
        <f t="shared" ref="BS102:BS107" si="792">ROUND($D102*BR102,0)</f>
        <v>411808</v>
      </c>
      <c r="BT102" s="52" t="str">
        <f t="shared" ref="BT102:BT107" si="793">+IF(BR102&lt;=$E102,"OK","NO OK")</f>
        <v>OK</v>
      </c>
      <c r="BU102" s="18">
        <v>207774</v>
      </c>
      <c r="BV102" s="17">
        <f t="shared" ref="BV102:BV107" si="794">ROUND($D102*BU102,0)</f>
        <v>415548</v>
      </c>
      <c r="BW102" s="52" t="str">
        <f t="shared" ref="BW102:BW107" si="795">+IF(BU102&lt;=$E102,"OK","NO OK")</f>
        <v>OK</v>
      </c>
      <c r="BX102" s="18">
        <v>206320</v>
      </c>
      <c r="BY102" s="17">
        <f t="shared" ref="BY102:BY107" si="796">ROUND($D102*BX102,0)</f>
        <v>412640</v>
      </c>
      <c r="BZ102" s="52" t="str">
        <f t="shared" ref="BZ102:BZ107" si="797">+IF(BX102&lt;=$E102,"OK","NO OK")</f>
        <v>OK</v>
      </c>
      <c r="CA102" s="18">
        <v>207774</v>
      </c>
      <c r="CB102" s="17">
        <f t="shared" ref="CB102:CB107" si="798">ROUND($D102*CA102,0)</f>
        <v>415548</v>
      </c>
      <c r="CC102" s="52" t="str">
        <f t="shared" ref="CC102:CC107" si="799">+IF(CA102&lt;=$E102,"OK","NO OK")</f>
        <v>OK</v>
      </c>
      <c r="CD102" s="18">
        <v>207774</v>
      </c>
      <c r="CE102" s="17">
        <f t="shared" ref="CE102:CE107" si="800">ROUND($D102*CD102,0)</f>
        <v>415548</v>
      </c>
      <c r="CF102" s="52" t="str">
        <f t="shared" ref="CF102:CF107" si="801">+IF(CD102&lt;=$E102,"OK","NO OK")</f>
        <v>OK</v>
      </c>
      <c r="CG102" s="18">
        <v>206340</v>
      </c>
      <c r="CH102" s="17">
        <f t="shared" ref="CH102:CH107" si="802">ROUND($D102*CG102,0)</f>
        <v>412680</v>
      </c>
      <c r="CI102" s="52" t="str">
        <f t="shared" ref="CI102:CI107" si="803">+IF(CG102&lt;=$E102,"OK","NO OK")</f>
        <v>OK</v>
      </c>
      <c r="CJ102" s="18">
        <v>207774</v>
      </c>
      <c r="CK102" s="17">
        <f t="shared" ref="CK102:CK107" si="804">ROUND($D102*CJ102,0)</f>
        <v>415548</v>
      </c>
      <c r="CL102" s="52" t="str">
        <f t="shared" ref="CL102:CL107" si="805">+IF(CJ102&lt;=$E102,"OK","NO OK")</f>
        <v>OK</v>
      </c>
      <c r="CM102" s="18">
        <v>207774</v>
      </c>
      <c r="CN102" s="17">
        <f t="shared" ref="CN102:CN107" si="806">ROUND($D102*CM102,0)</f>
        <v>415548</v>
      </c>
      <c r="CO102" s="52" t="str">
        <f t="shared" ref="CO102:CO107" si="807">+IF(CM102&lt;=$E102,"OK","NO OK")</f>
        <v>OK</v>
      </c>
      <c r="CP102" s="18">
        <v>207774</v>
      </c>
      <c r="CQ102" s="17">
        <f t="shared" ref="CQ102:CQ107" si="808">ROUND($D102*CP102,0)</f>
        <v>415548</v>
      </c>
      <c r="CR102" s="52" t="str">
        <f t="shared" ref="CR102:CR107" si="809">+IF(CP102&lt;=$E102,"OK","NO OK")</f>
        <v>OK</v>
      </c>
      <c r="CS102" s="18">
        <v>205987</v>
      </c>
      <c r="CT102" s="17">
        <f t="shared" ref="CT102:CT107" si="810">ROUND($D102*CS102,0)</f>
        <v>411974</v>
      </c>
      <c r="CU102" s="52" t="str">
        <f t="shared" ref="CU102:CU107" si="811">+IF(CS102&lt;=$E102,"OK","NO OK")</f>
        <v>OK</v>
      </c>
      <c r="CV102" s="18">
        <v>207545</v>
      </c>
      <c r="CW102" s="17">
        <f t="shared" ref="CW102:CW107" si="812">ROUND($D102*CV102,0)</f>
        <v>415090</v>
      </c>
      <c r="CX102" s="52" t="str">
        <f t="shared" ref="CX102:CX107" si="813">+IF(CV102&lt;=$E102,"OK","NO OK")</f>
        <v>OK</v>
      </c>
      <c r="CY102" s="18">
        <v>207774</v>
      </c>
      <c r="CZ102" s="17">
        <f t="shared" ref="CZ102:CZ107" si="814">ROUND($D102*CY102,0)</f>
        <v>415548</v>
      </c>
      <c r="DA102" s="52" t="str">
        <f t="shared" ref="DA102:DA107" si="815">+IF(CY102&lt;=$E102,"OK","NO OK")</f>
        <v>OK</v>
      </c>
      <c r="DB102" s="18">
        <v>206527</v>
      </c>
      <c r="DC102" s="17">
        <f t="shared" ref="DC102:DC107" si="816">ROUND($D102*DB102,0)</f>
        <v>413054</v>
      </c>
      <c r="DD102" s="52" t="str">
        <f t="shared" ref="DD102:DD107" si="817">+IF(DB102&lt;=$E102,"OK","NO OK")</f>
        <v>OK</v>
      </c>
      <c r="DE102" s="18">
        <v>205946</v>
      </c>
      <c r="DF102" s="17">
        <f t="shared" ref="DF102:DF107" si="818">ROUND($D102*DE102,0)</f>
        <v>411892</v>
      </c>
      <c r="DG102" s="52" t="str">
        <f t="shared" ref="DG102:DG107" si="819">+IF(DE102&lt;=$E102,"OK","NO OK")</f>
        <v>OK</v>
      </c>
      <c r="DH102" s="18">
        <v>206179</v>
      </c>
      <c r="DI102" s="17">
        <f t="shared" ref="DI102:DI107" si="820">ROUND($D102*DH102,0)</f>
        <v>412358</v>
      </c>
      <c r="DJ102" s="52" t="str">
        <f t="shared" ref="DJ102:DJ107" si="821">+IF(DH102&lt;=$E102,"OK","NO OK")</f>
        <v>OK</v>
      </c>
      <c r="DK102" s="18">
        <v>206293</v>
      </c>
      <c r="DL102" s="17">
        <f t="shared" ref="DL102:DL107" si="822">ROUND($D102*DK102,0)</f>
        <v>412586</v>
      </c>
      <c r="DM102" s="52" t="str">
        <f t="shared" ref="DM102:DM107" si="823">+IF(DK102&lt;=$E102,"OK","NO OK")</f>
        <v>OK</v>
      </c>
    </row>
    <row r="103" spans="1:117" ht="15" x14ac:dyDescent="0.25">
      <c r="A103" s="197">
        <v>12.2</v>
      </c>
      <c r="B103" s="16" t="s">
        <v>423</v>
      </c>
      <c r="C103" s="15" t="s">
        <v>4</v>
      </c>
      <c r="D103" s="232">
        <v>2</v>
      </c>
      <c r="E103" s="18">
        <v>228230</v>
      </c>
      <c r="F103" s="17">
        <f t="shared" si="749"/>
        <v>456460</v>
      </c>
      <c r="G103" s="18">
        <v>227090</v>
      </c>
      <c r="H103" s="17">
        <f t="shared" si="750"/>
        <v>454180</v>
      </c>
      <c r="I103" s="52" t="str">
        <f t="shared" si="751"/>
        <v>OK</v>
      </c>
      <c r="J103" s="18">
        <v>228230</v>
      </c>
      <c r="K103" s="17">
        <f t="shared" si="752"/>
        <v>456460</v>
      </c>
      <c r="L103" s="52" t="str">
        <f t="shared" si="753"/>
        <v>OK</v>
      </c>
      <c r="M103" s="18">
        <v>226879</v>
      </c>
      <c r="N103" s="17">
        <f t="shared" si="754"/>
        <v>453758</v>
      </c>
      <c r="O103" s="52" t="str">
        <f t="shared" si="755"/>
        <v>OK</v>
      </c>
      <c r="P103" s="18">
        <v>226290</v>
      </c>
      <c r="Q103" s="17">
        <f t="shared" si="756"/>
        <v>452580</v>
      </c>
      <c r="R103" s="52" t="str">
        <f t="shared" si="757"/>
        <v>OK</v>
      </c>
      <c r="S103" s="18">
        <v>227456</v>
      </c>
      <c r="T103" s="17">
        <f t="shared" si="758"/>
        <v>454912</v>
      </c>
      <c r="U103" s="52" t="str">
        <f t="shared" si="759"/>
        <v>OK</v>
      </c>
      <c r="V103" s="18">
        <v>225834</v>
      </c>
      <c r="W103" s="17">
        <f t="shared" si="760"/>
        <v>451668</v>
      </c>
      <c r="X103" s="52" t="str">
        <f t="shared" si="761"/>
        <v>OK</v>
      </c>
      <c r="Y103" s="18">
        <v>228230</v>
      </c>
      <c r="Z103" s="17">
        <f t="shared" si="762"/>
        <v>456460</v>
      </c>
      <c r="AA103" s="52" t="str">
        <f t="shared" si="763"/>
        <v>OK</v>
      </c>
      <c r="AB103" s="18">
        <v>226404</v>
      </c>
      <c r="AC103" s="17">
        <f t="shared" si="764"/>
        <v>452808</v>
      </c>
      <c r="AD103" s="52" t="str">
        <f t="shared" si="765"/>
        <v>OK</v>
      </c>
      <c r="AE103" s="18">
        <v>226998</v>
      </c>
      <c r="AF103" s="17">
        <f t="shared" si="766"/>
        <v>453996</v>
      </c>
      <c r="AG103" s="52" t="str">
        <f t="shared" si="767"/>
        <v>OK</v>
      </c>
      <c r="AH103" s="18">
        <v>227430</v>
      </c>
      <c r="AI103" s="17">
        <f t="shared" si="768"/>
        <v>454860</v>
      </c>
      <c r="AJ103" s="52" t="str">
        <f t="shared" si="769"/>
        <v>OK</v>
      </c>
      <c r="AK103" s="18">
        <v>226290</v>
      </c>
      <c r="AL103" s="17">
        <f t="shared" si="770"/>
        <v>452580</v>
      </c>
      <c r="AM103" s="52" t="str">
        <f t="shared" si="771"/>
        <v>OK</v>
      </c>
      <c r="AN103" s="18">
        <v>228230</v>
      </c>
      <c r="AO103" s="17">
        <f t="shared" si="772"/>
        <v>456460</v>
      </c>
      <c r="AP103" s="52" t="str">
        <f t="shared" si="773"/>
        <v>OK</v>
      </c>
      <c r="AQ103" s="18">
        <v>226518</v>
      </c>
      <c r="AR103" s="17">
        <f t="shared" si="774"/>
        <v>453036</v>
      </c>
      <c r="AS103" s="52" t="str">
        <f t="shared" si="775"/>
        <v>OK</v>
      </c>
      <c r="AT103" s="18">
        <v>226564</v>
      </c>
      <c r="AU103" s="17">
        <f t="shared" si="776"/>
        <v>453128</v>
      </c>
      <c r="AV103" s="52" t="str">
        <f t="shared" si="777"/>
        <v>OK</v>
      </c>
      <c r="AW103" s="18">
        <v>210000</v>
      </c>
      <c r="AX103" s="17">
        <f t="shared" si="778"/>
        <v>420000</v>
      </c>
      <c r="AY103" s="52" t="str">
        <f t="shared" si="779"/>
        <v>OK</v>
      </c>
      <c r="AZ103" s="18">
        <v>228230</v>
      </c>
      <c r="BA103" s="17">
        <f t="shared" si="780"/>
        <v>456460</v>
      </c>
      <c r="BB103" s="52" t="str">
        <f t="shared" si="781"/>
        <v>OK</v>
      </c>
      <c r="BC103" s="18">
        <v>226883</v>
      </c>
      <c r="BD103" s="17">
        <f t="shared" si="782"/>
        <v>453766</v>
      </c>
      <c r="BE103" s="52" t="str">
        <f t="shared" si="783"/>
        <v>OK</v>
      </c>
      <c r="BF103" s="18">
        <v>227157</v>
      </c>
      <c r="BG103" s="17">
        <f t="shared" si="784"/>
        <v>454314</v>
      </c>
      <c r="BH103" s="52" t="str">
        <f t="shared" si="785"/>
        <v>OK</v>
      </c>
      <c r="BI103" s="18">
        <v>226187</v>
      </c>
      <c r="BJ103" s="17">
        <f t="shared" si="786"/>
        <v>452374</v>
      </c>
      <c r="BK103" s="52" t="str">
        <f t="shared" si="787"/>
        <v>OK</v>
      </c>
      <c r="BL103" s="18">
        <v>226861</v>
      </c>
      <c r="BM103" s="17">
        <f t="shared" si="788"/>
        <v>453722</v>
      </c>
      <c r="BN103" s="52" t="str">
        <f t="shared" si="789"/>
        <v>OK</v>
      </c>
      <c r="BO103" s="18">
        <v>226105</v>
      </c>
      <c r="BP103" s="17">
        <f t="shared" si="790"/>
        <v>452210</v>
      </c>
      <c r="BQ103" s="52" t="str">
        <f t="shared" si="791"/>
        <v>OK</v>
      </c>
      <c r="BR103" s="18">
        <v>226176</v>
      </c>
      <c r="BS103" s="17">
        <f t="shared" si="792"/>
        <v>452352</v>
      </c>
      <c r="BT103" s="52" t="str">
        <f t="shared" si="793"/>
        <v>OK</v>
      </c>
      <c r="BU103" s="18">
        <v>228230</v>
      </c>
      <c r="BV103" s="17">
        <f t="shared" si="794"/>
        <v>456460</v>
      </c>
      <c r="BW103" s="52" t="str">
        <f t="shared" si="795"/>
        <v>OK</v>
      </c>
      <c r="BX103" s="18">
        <v>226632</v>
      </c>
      <c r="BY103" s="17">
        <f t="shared" si="796"/>
        <v>453264</v>
      </c>
      <c r="BZ103" s="52" t="str">
        <f t="shared" si="797"/>
        <v>OK</v>
      </c>
      <c r="CA103" s="18">
        <v>228230</v>
      </c>
      <c r="CB103" s="17">
        <f t="shared" si="798"/>
        <v>456460</v>
      </c>
      <c r="CC103" s="52" t="str">
        <f t="shared" si="799"/>
        <v>OK</v>
      </c>
      <c r="CD103" s="18">
        <v>228230</v>
      </c>
      <c r="CE103" s="17">
        <f t="shared" si="800"/>
        <v>456460</v>
      </c>
      <c r="CF103" s="52" t="str">
        <f t="shared" si="801"/>
        <v>OK</v>
      </c>
      <c r="CG103" s="18">
        <v>226655</v>
      </c>
      <c r="CH103" s="17">
        <f t="shared" si="802"/>
        <v>453310</v>
      </c>
      <c r="CI103" s="52" t="str">
        <f t="shared" si="803"/>
        <v>OK</v>
      </c>
      <c r="CJ103" s="18">
        <v>228230</v>
      </c>
      <c r="CK103" s="17">
        <f t="shared" si="804"/>
        <v>456460</v>
      </c>
      <c r="CL103" s="52" t="str">
        <f t="shared" si="805"/>
        <v>OK</v>
      </c>
      <c r="CM103" s="18">
        <v>228230</v>
      </c>
      <c r="CN103" s="17">
        <f t="shared" si="806"/>
        <v>456460</v>
      </c>
      <c r="CO103" s="52" t="str">
        <f t="shared" si="807"/>
        <v>OK</v>
      </c>
      <c r="CP103" s="18">
        <v>228230</v>
      </c>
      <c r="CQ103" s="17">
        <f t="shared" si="808"/>
        <v>456460</v>
      </c>
      <c r="CR103" s="52" t="str">
        <f t="shared" si="809"/>
        <v>OK</v>
      </c>
      <c r="CS103" s="18">
        <v>226267</v>
      </c>
      <c r="CT103" s="17">
        <f t="shared" si="810"/>
        <v>452534</v>
      </c>
      <c r="CU103" s="52" t="str">
        <f t="shared" si="811"/>
        <v>OK</v>
      </c>
      <c r="CV103" s="18">
        <v>227979</v>
      </c>
      <c r="CW103" s="17">
        <f t="shared" si="812"/>
        <v>455958</v>
      </c>
      <c r="CX103" s="52" t="str">
        <f t="shared" si="813"/>
        <v>OK</v>
      </c>
      <c r="CY103" s="18">
        <v>228230</v>
      </c>
      <c r="CZ103" s="17">
        <f t="shared" si="814"/>
        <v>456460</v>
      </c>
      <c r="DA103" s="52" t="str">
        <f t="shared" si="815"/>
        <v>OK</v>
      </c>
      <c r="DB103" s="18">
        <v>226861</v>
      </c>
      <c r="DC103" s="17">
        <f t="shared" si="816"/>
        <v>453722</v>
      </c>
      <c r="DD103" s="52" t="str">
        <f t="shared" si="817"/>
        <v>OK</v>
      </c>
      <c r="DE103" s="18">
        <v>226222</v>
      </c>
      <c r="DF103" s="17">
        <f t="shared" si="818"/>
        <v>452444</v>
      </c>
      <c r="DG103" s="52" t="str">
        <f t="shared" si="819"/>
        <v>OK</v>
      </c>
      <c r="DH103" s="18">
        <v>226478</v>
      </c>
      <c r="DI103" s="17">
        <f t="shared" si="820"/>
        <v>452956</v>
      </c>
      <c r="DJ103" s="52" t="str">
        <f t="shared" si="821"/>
        <v>OK</v>
      </c>
      <c r="DK103" s="18">
        <v>226603</v>
      </c>
      <c r="DL103" s="17">
        <f t="shared" si="822"/>
        <v>453206</v>
      </c>
      <c r="DM103" s="52" t="str">
        <f t="shared" si="823"/>
        <v>OK</v>
      </c>
    </row>
    <row r="104" spans="1:117" ht="15" x14ac:dyDescent="0.25">
      <c r="A104" s="197">
        <v>12.3</v>
      </c>
      <c r="B104" s="16" t="s">
        <v>424</v>
      </c>
      <c r="C104" s="15" t="s">
        <v>4</v>
      </c>
      <c r="D104" s="232">
        <v>2</v>
      </c>
      <c r="E104" s="18">
        <v>44707</v>
      </c>
      <c r="F104" s="17">
        <f t="shared" si="749"/>
        <v>89414</v>
      </c>
      <c r="G104" s="18">
        <v>44482</v>
      </c>
      <c r="H104" s="17">
        <f t="shared" si="750"/>
        <v>88964</v>
      </c>
      <c r="I104" s="52" t="str">
        <f t="shared" si="751"/>
        <v>OK</v>
      </c>
      <c r="J104" s="18">
        <v>44707</v>
      </c>
      <c r="K104" s="17">
        <f t="shared" si="752"/>
        <v>89414</v>
      </c>
      <c r="L104" s="52" t="str">
        <f t="shared" si="753"/>
        <v>OK</v>
      </c>
      <c r="M104" s="18">
        <v>44442</v>
      </c>
      <c r="N104" s="17">
        <f t="shared" si="754"/>
        <v>88884</v>
      </c>
      <c r="O104" s="52" t="str">
        <f t="shared" si="755"/>
        <v>OK</v>
      </c>
      <c r="P104" s="18">
        <v>44327</v>
      </c>
      <c r="Q104" s="17">
        <f t="shared" si="756"/>
        <v>88654</v>
      </c>
      <c r="R104" s="52" t="str">
        <f t="shared" si="757"/>
        <v>OK</v>
      </c>
      <c r="S104" s="18">
        <v>44555</v>
      </c>
      <c r="T104" s="17">
        <f t="shared" si="758"/>
        <v>89110</v>
      </c>
      <c r="U104" s="52" t="str">
        <f t="shared" si="759"/>
        <v>OK</v>
      </c>
      <c r="V104" s="18">
        <v>44238</v>
      </c>
      <c r="W104" s="17">
        <f t="shared" si="760"/>
        <v>88476</v>
      </c>
      <c r="X104" s="52" t="str">
        <f t="shared" si="761"/>
        <v>OK</v>
      </c>
      <c r="Y104" s="18">
        <v>44707</v>
      </c>
      <c r="Z104" s="17">
        <f t="shared" si="762"/>
        <v>89414</v>
      </c>
      <c r="AA104" s="52" t="str">
        <f t="shared" si="763"/>
        <v>OK</v>
      </c>
      <c r="AB104" s="18">
        <v>44349</v>
      </c>
      <c r="AC104" s="17">
        <f t="shared" si="764"/>
        <v>88698</v>
      </c>
      <c r="AD104" s="52" t="str">
        <f t="shared" si="765"/>
        <v>OK</v>
      </c>
      <c r="AE104" s="18">
        <v>44466</v>
      </c>
      <c r="AF104" s="17">
        <f t="shared" si="766"/>
        <v>88932</v>
      </c>
      <c r="AG104" s="52" t="str">
        <f t="shared" si="767"/>
        <v>OK</v>
      </c>
      <c r="AH104" s="18">
        <v>44550</v>
      </c>
      <c r="AI104" s="17">
        <f t="shared" si="768"/>
        <v>89100</v>
      </c>
      <c r="AJ104" s="52" t="str">
        <f t="shared" si="769"/>
        <v>OK</v>
      </c>
      <c r="AK104" s="18">
        <v>44327</v>
      </c>
      <c r="AL104" s="17">
        <f t="shared" si="770"/>
        <v>88654</v>
      </c>
      <c r="AM104" s="52" t="str">
        <f t="shared" si="771"/>
        <v>OK</v>
      </c>
      <c r="AN104" s="18">
        <v>44707</v>
      </c>
      <c r="AO104" s="17">
        <f t="shared" si="772"/>
        <v>89414</v>
      </c>
      <c r="AP104" s="52" t="str">
        <f t="shared" si="773"/>
        <v>OK</v>
      </c>
      <c r="AQ104" s="18">
        <v>44372</v>
      </c>
      <c r="AR104" s="17">
        <f t="shared" si="774"/>
        <v>88744</v>
      </c>
      <c r="AS104" s="52" t="str">
        <f t="shared" si="775"/>
        <v>OK</v>
      </c>
      <c r="AT104" s="18">
        <v>44381</v>
      </c>
      <c r="AU104" s="17">
        <f t="shared" si="776"/>
        <v>88762</v>
      </c>
      <c r="AV104" s="52" t="str">
        <f t="shared" si="777"/>
        <v>OK</v>
      </c>
      <c r="AW104" s="18">
        <v>40000</v>
      </c>
      <c r="AX104" s="17">
        <f t="shared" si="778"/>
        <v>80000</v>
      </c>
      <c r="AY104" s="52" t="str">
        <f t="shared" si="779"/>
        <v>OK</v>
      </c>
      <c r="AZ104" s="18">
        <v>44707</v>
      </c>
      <c r="BA104" s="17">
        <f t="shared" si="780"/>
        <v>89414</v>
      </c>
      <c r="BB104" s="52" t="str">
        <f t="shared" si="781"/>
        <v>OK</v>
      </c>
      <c r="BC104" s="18">
        <v>44443</v>
      </c>
      <c r="BD104" s="17">
        <f t="shared" si="782"/>
        <v>88886</v>
      </c>
      <c r="BE104" s="52" t="str">
        <f t="shared" si="783"/>
        <v>OK</v>
      </c>
      <c r="BF104" s="18">
        <v>44497</v>
      </c>
      <c r="BG104" s="17">
        <f t="shared" si="784"/>
        <v>88994</v>
      </c>
      <c r="BH104" s="52" t="str">
        <f t="shared" si="785"/>
        <v>OK</v>
      </c>
      <c r="BI104" s="18">
        <v>44307</v>
      </c>
      <c r="BJ104" s="17">
        <f t="shared" si="786"/>
        <v>88614</v>
      </c>
      <c r="BK104" s="52" t="str">
        <f t="shared" si="787"/>
        <v>OK</v>
      </c>
      <c r="BL104" s="18">
        <v>44439</v>
      </c>
      <c r="BM104" s="17">
        <f t="shared" si="788"/>
        <v>88878</v>
      </c>
      <c r="BN104" s="52" t="str">
        <f t="shared" si="789"/>
        <v>OK</v>
      </c>
      <c r="BO104" s="18">
        <v>44291</v>
      </c>
      <c r="BP104" s="17">
        <f t="shared" si="790"/>
        <v>88582</v>
      </c>
      <c r="BQ104" s="52" t="str">
        <f t="shared" si="791"/>
        <v>OK</v>
      </c>
      <c r="BR104" s="18">
        <v>44305</v>
      </c>
      <c r="BS104" s="17">
        <f t="shared" si="792"/>
        <v>88610</v>
      </c>
      <c r="BT104" s="52" t="str">
        <f t="shared" si="793"/>
        <v>OK</v>
      </c>
      <c r="BU104" s="18">
        <v>44707</v>
      </c>
      <c r="BV104" s="17">
        <f t="shared" si="794"/>
        <v>89414</v>
      </c>
      <c r="BW104" s="52" t="str">
        <f t="shared" si="795"/>
        <v>OK</v>
      </c>
      <c r="BX104" s="18">
        <v>44394</v>
      </c>
      <c r="BY104" s="17">
        <f t="shared" si="796"/>
        <v>88788</v>
      </c>
      <c r="BZ104" s="52" t="str">
        <f t="shared" si="797"/>
        <v>OK</v>
      </c>
      <c r="CA104" s="18">
        <v>44707</v>
      </c>
      <c r="CB104" s="17">
        <f t="shared" si="798"/>
        <v>89414</v>
      </c>
      <c r="CC104" s="52" t="str">
        <f t="shared" si="799"/>
        <v>OK</v>
      </c>
      <c r="CD104" s="18">
        <v>44707</v>
      </c>
      <c r="CE104" s="17">
        <f t="shared" si="800"/>
        <v>89414</v>
      </c>
      <c r="CF104" s="52" t="str">
        <f t="shared" si="801"/>
        <v>OK</v>
      </c>
      <c r="CG104" s="18">
        <v>44399</v>
      </c>
      <c r="CH104" s="17">
        <f t="shared" si="802"/>
        <v>88798</v>
      </c>
      <c r="CI104" s="52" t="str">
        <f t="shared" si="803"/>
        <v>OK</v>
      </c>
      <c r="CJ104" s="18">
        <v>44707</v>
      </c>
      <c r="CK104" s="17">
        <f t="shared" si="804"/>
        <v>89414</v>
      </c>
      <c r="CL104" s="52" t="str">
        <f t="shared" si="805"/>
        <v>OK</v>
      </c>
      <c r="CM104" s="18">
        <v>44707</v>
      </c>
      <c r="CN104" s="17">
        <f t="shared" si="806"/>
        <v>89414</v>
      </c>
      <c r="CO104" s="52" t="str">
        <f t="shared" si="807"/>
        <v>OK</v>
      </c>
      <c r="CP104" s="18">
        <v>44707</v>
      </c>
      <c r="CQ104" s="17">
        <f t="shared" si="808"/>
        <v>89414</v>
      </c>
      <c r="CR104" s="52" t="str">
        <f t="shared" si="809"/>
        <v>OK</v>
      </c>
      <c r="CS104" s="18">
        <v>44323</v>
      </c>
      <c r="CT104" s="17">
        <f t="shared" si="810"/>
        <v>88646</v>
      </c>
      <c r="CU104" s="52" t="str">
        <f t="shared" si="811"/>
        <v>OK</v>
      </c>
      <c r="CV104" s="18">
        <v>44658</v>
      </c>
      <c r="CW104" s="17">
        <f t="shared" si="812"/>
        <v>89316</v>
      </c>
      <c r="CX104" s="52" t="str">
        <f t="shared" si="813"/>
        <v>OK</v>
      </c>
      <c r="CY104" s="18">
        <v>44707</v>
      </c>
      <c r="CZ104" s="17">
        <f t="shared" si="814"/>
        <v>89414</v>
      </c>
      <c r="DA104" s="52" t="str">
        <f t="shared" si="815"/>
        <v>OK</v>
      </c>
      <c r="DB104" s="18">
        <v>44439</v>
      </c>
      <c r="DC104" s="17">
        <f t="shared" si="816"/>
        <v>88878</v>
      </c>
      <c r="DD104" s="52" t="str">
        <f t="shared" si="817"/>
        <v>OK</v>
      </c>
      <c r="DE104" s="18">
        <v>44314</v>
      </c>
      <c r="DF104" s="17">
        <f t="shared" si="818"/>
        <v>88628</v>
      </c>
      <c r="DG104" s="52" t="str">
        <f t="shared" si="819"/>
        <v>OK</v>
      </c>
      <c r="DH104" s="18">
        <v>44364</v>
      </c>
      <c r="DI104" s="17">
        <f t="shared" si="820"/>
        <v>88728</v>
      </c>
      <c r="DJ104" s="52" t="str">
        <f t="shared" si="821"/>
        <v>OK</v>
      </c>
      <c r="DK104" s="18">
        <v>44388</v>
      </c>
      <c r="DL104" s="17">
        <f t="shared" si="822"/>
        <v>88776</v>
      </c>
      <c r="DM104" s="52" t="str">
        <f t="shared" si="823"/>
        <v>OK</v>
      </c>
    </row>
    <row r="105" spans="1:117" ht="15" x14ac:dyDescent="0.25">
      <c r="A105" s="197">
        <v>12.4</v>
      </c>
      <c r="B105" s="16" t="s">
        <v>425</v>
      </c>
      <c r="C105" s="15" t="s">
        <v>426</v>
      </c>
      <c r="D105" s="232">
        <v>2</v>
      </c>
      <c r="E105" s="18">
        <v>118028</v>
      </c>
      <c r="F105" s="17">
        <f t="shared" si="749"/>
        <v>236056</v>
      </c>
      <c r="G105" s="18">
        <v>117440</v>
      </c>
      <c r="H105" s="17">
        <f t="shared" si="750"/>
        <v>234880</v>
      </c>
      <c r="I105" s="52" t="str">
        <f t="shared" si="751"/>
        <v>OK</v>
      </c>
      <c r="J105" s="18">
        <v>118028</v>
      </c>
      <c r="K105" s="17">
        <f t="shared" si="752"/>
        <v>236056</v>
      </c>
      <c r="L105" s="52" t="str">
        <f t="shared" si="753"/>
        <v>OK</v>
      </c>
      <c r="M105" s="18">
        <v>117329</v>
      </c>
      <c r="N105" s="17">
        <f t="shared" si="754"/>
        <v>234658</v>
      </c>
      <c r="O105" s="52" t="str">
        <f t="shared" si="755"/>
        <v>OK</v>
      </c>
      <c r="P105" s="18">
        <v>117025</v>
      </c>
      <c r="Q105" s="17">
        <f t="shared" si="756"/>
        <v>234050</v>
      </c>
      <c r="R105" s="52" t="str">
        <f t="shared" si="757"/>
        <v>OK</v>
      </c>
      <c r="S105" s="18">
        <v>117628</v>
      </c>
      <c r="T105" s="17">
        <f t="shared" si="758"/>
        <v>235256</v>
      </c>
      <c r="U105" s="52" t="str">
        <f t="shared" si="759"/>
        <v>OK</v>
      </c>
      <c r="V105" s="18">
        <v>116789</v>
      </c>
      <c r="W105" s="17">
        <f t="shared" si="760"/>
        <v>233578</v>
      </c>
      <c r="X105" s="52" t="str">
        <f t="shared" si="761"/>
        <v>OK</v>
      </c>
      <c r="Y105" s="18">
        <v>115000</v>
      </c>
      <c r="Z105" s="17">
        <f t="shared" si="762"/>
        <v>230000</v>
      </c>
      <c r="AA105" s="52" t="str">
        <f t="shared" si="763"/>
        <v>OK</v>
      </c>
      <c r="AB105" s="18">
        <v>117084</v>
      </c>
      <c r="AC105" s="17">
        <f t="shared" si="764"/>
        <v>234168</v>
      </c>
      <c r="AD105" s="52" t="str">
        <f t="shared" si="765"/>
        <v>OK</v>
      </c>
      <c r="AE105" s="18">
        <v>117391</v>
      </c>
      <c r="AF105" s="17">
        <f t="shared" si="766"/>
        <v>234782</v>
      </c>
      <c r="AG105" s="52" t="str">
        <f t="shared" si="767"/>
        <v>OK</v>
      </c>
      <c r="AH105" s="18">
        <v>117610</v>
      </c>
      <c r="AI105" s="17">
        <f t="shared" si="768"/>
        <v>235220</v>
      </c>
      <c r="AJ105" s="52" t="str">
        <f t="shared" si="769"/>
        <v>OK</v>
      </c>
      <c r="AK105" s="18">
        <v>117025</v>
      </c>
      <c r="AL105" s="17">
        <f t="shared" si="770"/>
        <v>234050</v>
      </c>
      <c r="AM105" s="52" t="str">
        <f t="shared" si="771"/>
        <v>OK</v>
      </c>
      <c r="AN105" s="18">
        <v>118028</v>
      </c>
      <c r="AO105" s="17">
        <f t="shared" si="772"/>
        <v>236056</v>
      </c>
      <c r="AP105" s="52" t="str">
        <f t="shared" si="773"/>
        <v>OK</v>
      </c>
      <c r="AQ105" s="18">
        <v>117143</v>
      </c>
      <c r="AR105" s="17">
        <f t="shared" si="774"/>
        <v>234286</v>
      </c>
      <c r="AS105" s="52" t="str">
        <f t="shared" si="775"/>
        <v>OK</v>
      </c>
      <c r="AT105" s="18">
        <v>117166</v>
      </c>
      <c r="AU105" s="17">
        <f t="shared" si="776"/>
        <v>234332</v>
      </c>
      <c r="AV105" s="52" t="str">
        <f t="shared" si="777"/>
        <v>OK</v>
      </c>
      <c r="AW105" s="18">
        <v>115000</v>
      </c>
      <c r="AX105" s="17">
        <f t="shared" si="778"/>
        <v>230000</v>
      </c>
      <c r="AY105" s="52" t="str">
        <f t="shared" si="779"/>
        <v>OK</v>
      </c>
      <c r="AZ105" s="18">
        <v>118028</v>
      </c>
      <c r="BA105" s="17">
        <f t="shared" si="780"/>
        <v>236056</v>
      </c>
      <c r="BB105" s="52" t="str">
        <f t="shared" si="781"/>
        <v>OK</v>
      </c>
      <c r="BC105" s="18">
        <v>117332</v>
      </c>
      <c r="BD105" s="17">
        <f t="shared" si="782"/>
        <v>234664</v>
      </c>
      <c r="BE105" s="52" t="str">
        <f t="shared" si="783"/>
        <v>OK</v>
      </c>
      <c r="BF105" s="18">
        <v>117473</v>
      </c>
      <c r="BG105" s="17">
        <f t="shared" si="784"/>
        <v>234946</v>
      </c>
      <c r="BH105" s="52" t="str">
        <f t="shared" si="785"/>
        <v>OK</v>
      </c>
      <c r="BI105" s="18">
        <v>116972</v>
      </c>
      <c r="BJ105" s="17">
        <f t="shared" si="786"/>
        <v>233944</v>
      </c>
      <c r="BK105" s="52" t="str">
        <f t="shared" si="787"/>
        <v>OK</v>
      </c>
      <c r="BL105" s="18">
        <v>117320</v>
      </c>
      <c r="BM105" s="17">
        <f t="shared" si="788"/>
        <v>234640</v>
      </c>
      <c r="BN105" s="52" t="str">
        <f t="shared" si="789"/>
        <v>OK</v>
      </c>
      <c r="BO105" s="18">
        <v>116929</v>
      </c>
      <c r="BP105" s="17">
        <f t="shared" si="790"/>
        <v>233858</v>
      </c>
      <c r="BQ105" s="52" t="str">
        <f t="shared" si="791"/>
        <v>OK</v>
      </c>
      <c r="BR105" s="18">
        <v>116966</v>
      </c>
      <c r="BS105" s="17">
        <f t="shared" si="792"/>
        <v>233932</v>
      </c>
      <c r="BT105" s="52" t="str">
        <f t="shared" si="793"/>
        <v>OK</v>
      </c>
      <c r="BU105" s="18">
        <v>118028</v>
      </c>
      <c r="BV105" s="17">
        <f t="shared" si="794"/>
        <v>236056</v>
      </c>
      <c r="BW105" s="52" t="str">
        <f t="shared" si="795"/>
        <v>OK</v>
      </c>
      <c r="BX105" s="18">
        <v>117202</v>
      </c>
      <c r="BY105" s="17">
        <f t="shared" si="796"/>
        <v>234404</v>
      </c>
      <c r="BZ105" s="52" t="str">
        <f t="shared" si="797"/>
        <v>OK</v>
      </c>
      <c r="CA105" s="18">
        <v>118028</v>
      </c>
      <c r="CB105" s="17">
        <f t="shared" si="798"/>
        <v>236056</v>
      </c>
      <c r="CC105" s="52" t="str">
        <f t="shared" si="799"/>
        <v>OK</v>
      </c>
      <c r="CD105" s="18">
        <v>118028</v>
      </c>
      <c r="CE105" s="17">
        <f t="shared" si="800"/>
        <v>236056</v>
      </c>
      <c r="CF105" s="52" t="str">
        <f t="shared" si="801"/>
        <v>OK</v>
      </c>
      <c r="CG105" s="18">
        <v>117214</v>
      </c>
      <c r="CH105" s="17">
        <f t="shared" si="802"/>
        <v>234428</v>
      </c>
      <c r="CI105" s="52" t="str">
        <f t="shared" si="803"/>
        <v>OK</v>
      </c>
      <c r="CJ105" s="18">
        <v>118028</v>
      </c>
      <c r="CK105" s="17">
        <f t="shared" si="804"/>
        <v>236056</v>
      </c>
      <c r="CL105" s="52" t="str">
        <f t="shared" si="805"/>
        <v>OK</v>
      </c>
      <c r="CM105" s="18">
        <v>118028</v>
      </c>
      <c r="CN105" s="17">
        <f t="shared" si="806"/>
        <v>236056</v>
      </c>
      <c r="CO105" s="52" t="str">
        <f t="shared" si="807"/>
        <v>OK</v>
      </c>
      <c r="CP105" s="18">
        <v>118028</v>
      </c>
      <c r="CQ105" s="17">
        <f t="shared" si="808"/>
        <v>236056</v>
      </c>
      <c r="CR105" s="52" t="str">
        <f t="shared" si="809"/>
        <v>OK</v>
      </c>
      <c r="CS105" s="18">
        <v>117013</v>
      </c>
      <c r="CT105" s="17">
        <f t="shared" si="810"/>
        <v>234026</v>
      </c>
      <c r="CU105" s="52" t="str">
        <f t="shared" si="811"/>
        <v>OK</v>
      </c>
      <c r="CV105" s="18">
        <v>117898</v>
      </c>
      <c r="CW105" s="17">
        <f t="shared" si="812"/>
        <v>235796</v>
      </c>
      <c r="CX105" s="52" t="str">
        <f t="shared" si="813"/>
        <v>OK</v>
      </c>
      <c r="CY105" s="18">
        <v>118028</v>
      </c>
      <c r="CZ105" s="17">
        <f t="shared" si="814"/>
        <v>236056</v>
      </c>
      <c r="DA105" s="52" t="str">
        <f t="shared" si="815"/>
        <v>OK</v>
      </c>
      <c r="DB105" s="18">
        <v>117320</v>
      </c>
      <c r="DC105" s="17">
        <f t="shared" si="816"/>
        <v>234640</v>
      </c>
      <c r="DD105" s="52" t="str">
        <f t="shared" si="817"/>
        <v>OK</v>
      </c>
      <c r="DE105" s="18">
        <v>116989</v>
      </c>
      <c r="DF105" s="17">
        <f t="shared" si="818"/>
        <v>233978</v>
      </c>
      <c r="DG105" s="52" t="str">
        <f t="shared" si="819"/>
        <v>OK</v>
      </c>
      <c r="DH105" s="18">
        <v>117122</v>
      </c>
      <c r="DI105" s="17">
        <f t="shared" si="820"/>
        <v>234244</v>
      </c>
      <c r="DJ105" s="52" t="str">
        <f t="shared" si="821"/>
        <v>OK</v>
      </c>
      <c r="DK105" s="18">
        <v>117186</v>
      </c>
      <c r="DL105" s="17">
        <f t="shared" si="822"/>
        <v>234372</v>
      </c>
      <c r="DM105" s="52" t="str">
        <f t="shared" si="823"/>
        <v>OK</v>
      </c>
    </row>
    <row r="106" spans="1:117" ht="15" x14ac:dyDescent="0.25">
      <c r="A106" s="197">
        <v>12.5</v>
      </c>
      <c r="B106" s="16" t="s">
        <v>427</v>
      </c>
      <c r="C106" s="15" t="s">
        <v>4</v>
      </c>
      <c r="D106" s="232">
        <v>2</v>
      </c>
      <c r="E106" s="18">
        <v>162323</v>
      </c>
      <c r="F106" s="17">
        <f t="shared" si="749"/>
        <v>324646</v>
      </c>
      <c r="G106" s="18">
        <v>161510</v>
      </c>
      <c r="H106" s="17">
        <f t="shared" si="750"/>
        <v>323020</v>
      </c>
      <c r="I106" s="52" t="str">
        <f t="shared" si="751"/>
        <v>OK</v>
      </c>
      <c r="J106" s="18">
        <v>162323</v>
      </c>
      <c r="K106" s="17">
        <f t="shared" si="752"/>
        <v>324646</v>
      </c>
      <c r="L106" s="52" t="str">
        <f t="shared" si="753"/>
        <v>OK</v>
      </c>
      <c r="M106" s="18">
        <v>161362</v>
      </c>
      <c r="N106" s="17">
        <f t="shared" si="754"/>
        <v>322724</v>
      </c>
      <c r="O106" s="52" t="str">
        <f t="shared" si="755"/>
        <v>OK</v>
      </c>
      <c r="P106" s="18">
        <v>160943</v>
      </c>
      <c r="Q106" s="17">
        <f t="shared" si="756"/>
        <v>321886</v>
      </c>
      <c r="R106" s="52" t="str">
        <f t="shared" si="757"/>
        <v>OK</v>
      </c>
      <c r="S106" s="18">
        <v>161773</v>
      </c>
      <c r="T106" s="17">
        <f t="shared" si="758"/>
        <v>323546</v>
      </c>
      <c r="U106" s="52" t="str">
        <f t="shared" si="759"/>
        <v>OK</v>
      </c>
      <c r="V106" s="18">
        <v>160619</v>
      </c>
      <c r="W106" s="17">
        <f t="shared" si="760"/>
        <v>321238</v>
      </c>
      <c r="X106" s="52" t="str">
        <f t="shared" si="761"/>
        <v>OK</v>
      </c>
      <c r="Y106" s="18">
        <v>162323</v>
      </c>
      <c r="Z106" s="17">
        <f t="shared" si="762"/>
        <v>324646</v>
      </c>
      <c r="AA106" s="52" t="str">
        <f t="shared" si="763"/>
        <v>OK</v>
      </c>
      <c r="AB106" s="18">
        <v>161024</v>
      </c>
      <c r="AC106" s="17">
        <f t="shared" si="764"/>
        <v>322048</v>
      </c>
      <c r="AD106" s="52" t="str">
        <f t="shared" si="765"/>
        <v>OK</v>
      </c>
      <c r="AE106" s="18">
        <v>161446</v>
      </c>
      <c r="AF106" s="17">
        <f t="shared" si="766"/>
        <v>322892</v>
      </c>
      <c r="AG106" s="52" t="str">
        <f t="shared" si="767"/>
        <v>OK</v>
      </c>
      <c r="AH106" s="18">
        <v>161750</v>
      </c>
      <c r="AI106" s="17">
        <f t="shared" si="768"/>
        <v>323500</v>
      </c>
      <c r="AJ106" s="52" t="str">
        <f t="shared" si="769"/>
        <v>OK</v>
      </c>
      <c r="AK106" s="18">
        <v>160943</v>
      </c>
      <c r="AL106" s="17">
        <f t="shared" si="770"/>
        <v>321886</v>
      </c>
      <c r="AM106" s="52" t="str">
        <f t="shared" si="771"/>
        <v>OK</v>
      </c>
      <c r="AN106" s="18">
        <v>162323</v>
      </c>
      <c r="AO106" s="17">
        <f t="shared" si="772"/>
        <v>324646</v>
      </c>
      <c r="AP106" s="52" t="str">
        <f t="shared" si="773"/>
        <v>OK</v>
      </c>
      <c r="AQ106" s="18">
        <v>161106</v>
      </c>
      <c r="AR106" s="17">
        <f t="shared" si="774"/>
        <v>322212</v>
      </c>
      <c r="AS106" s="52" t="str">
        <f t="shared" si="775"/>
        <v>OK</v>
      </c>
      <c r="AT106" s="18">
        <v>161138</v>
      </c>
      <c r="AU106" s="17">
        <f t="shared" si="776"/>
        <v>322276</v>
      </c>
      <c r="AV106" s="52" t="str">
        <f t="shared" si="777"/>
        <v>OK</v>
      </c>
      <c r="AW106" s="18">
        <v>150000</v>
      </c>
      <c r="AX106" s="17">
        <f t="shared" si="778"/>
        <v>300000</v>
      </c>
      <c r="AY106" s="52" t="str">
        <f t="shared" si="779"/>
        <v>OK</v>
      </c>
      <c r="AZ106" s="18">
        <v>162323</v>
      </c>
      <c r="BA106" s="17">
        <f t="shared" si="780"/>
        <v>324646</v>
      </c>
      <c r="BB106" s="52" t="str">
        <f t="shared" si="781"/>
        <v>OK</v>
      </c>
      <c r="BC106" s="18">
        <v>161365</v>
      </c>
      <c r="BD106" s="17">
        <f t="shared" si="782"/>
        <v>322730</v>
      </c>
      <c r="BE106" s="52" t="str">
        <f t="shared" si="783"/>
        <v>OK</v>
      </c>
      <c r="BF106" s="18">
        <v>161560</v>
      </c>
      <c r="BG106" s="17">
        <f t="shared" si="784"/>
        <v>323120</v>
      </c>
      <c r="BH106" s="52" t="str">
        <f t="shared" si="785"/>
        <v>OK</v>
      </c>
      <c r="BI106" s="18">
        <v>160870</v>
      </c>
      <c r="BJ106" s="17">
        <f t="shared" si="786"/>
        <v>321740</v>
      </c>
      <c r="BK106" s="52" t="str">
        <f t="shared" si="787"/>
        <v>OK</v>
      </c>
      <c r="BL106" s="18">
        <v>161349</v>
      </c>
      <c r="BM106" s="17">
        <f t="shared" si="788"/>
        <v>322698</v>
      </c>
      <c r="BN106" s="52" t="str">
        <f t="shared" si="789"/>
        <v>OK</v>
      </c>
      <c r="BO106" s="18">
        <v>160812</v>
      </c>
      <c r="BP106" s="17">
        <f t="shared" si="790"/>
        <v>321624</v>
      </c>
      <c r="BQ106" s="52" t="str">
        <f t="shared" si="791"/>
        <v>OK</v>
      </c>
      <c r="BR106" s="18">
        <v>160862</v>
      </c>
      <c r="BS106" s="17">
        <f t="shared" si="792"/>
        <v>321724</v>
      </c>
      <c r="BT106" s="52" t="str">
        <f t="shared" si="793"/>
        <v>OK</v>
      </c>
      <c r="BU106" s="18">
        <v>162323</v>
      </c>
      <c r="BV106" s="17">
        <f t="shared" si="794"/>
        <v>324646</v>
      </c>
      <c r="BW106" s="52" t="str">
        <f t="shared" si="795"/>
        <v>OK</v>
      </c>
      <c r="BX106" s="18">
        <v>161187</v>
      </c>
      <c r="BY106" s="17">
        <f t="shared" si="796"/>
        <v>322374</v>
      </c>
      <c r="BZ106" s="52" t="str">
        <f t="shared" si="797"/>
        <v>OK</v>
      </c>
      <c r="CA106" s="18">
        <v>162323</v>
      </c>
      <c r="CB106" s="17">
        <f t="shared" si="798"/>
        <v>324646</v>
      </c>
      <c r="CC106" s="52" t="str">
        <f t="shared" si="799"/>
        <v>OK</v>
      </c>
      <c r="CD106" s="18">
        <v>162323</v>
      </c>
      <c r="CE106" s="17">
        <f t="shared" si="800"/>
        <v>324646</v>
      </c>
      <c r="CF106" s="52" t="str">
        <f t="shared" si="801"/>
        <v>OK</v>
      </c>
      <c r="CG106" s="18">
        <v>161203</v>
      </c>
      <c r="CH106" s="17">
        <f t="shared" si="802"/>
        <v>322406</v>
      </c>
      <c r="CI106" s="52" t="str">
        <f t="shared" si="803"/>
        <v>OK</v>
      </c>
      <c r="CJ106" s="18">
        <v>162323</v>
      </c>
      <c r="CK106" s="17">
        <f t="shared" si="804"/>
        <v>324646</v>
      </c>
      <c r="CL106" s="52" t="str">
        <f t="shared" si="805"/>
        <v>OK</v>
      </c>
      <c r="CM106" s="18">
        <v>162323</v>
      </c>
      <c r="CN106" s="17">
        <f t="shared" si="806"/>
        <v>324646</v>
      </c>
      <c r="CO106" s="52" t="str">
        <f t="shared" si="807"/>
        <v>OK</v>
      </c>
      <c r="CP106" s="18">
        <v>162323</v>
      </c>
      <c r="CQ106" s="17">
        <f t="shared" si="808"/>
        <v>324646</v>
      </c>
      <c r="CR106" s="52" t="str">
        <f t="shared" si="809"/>
        <v>OK</v>
      </c>
      <c r="CS106" s="18">
        <v>160927</v>
      </c>
      <c r="CT106" s="17">
        <f t="shared" si="810"/>
        <v>321854</v>
      </c>
      <c r="CU106" s="52" t="str">
        <f t="shared" si="811"/>
        <v>OK</v>
      </c>
      <c r="CV106" s="18">
        <v>162144</v>
      </c>
      <c r="CW106" s="17">
        <f t="shared" si="812"/>
        <v>324288</v>
      </c>
      <c r="CX106" s="52" t="str">
        <f t="shared" si="813"/>
        <v>OK</v>
      </c>
      <c r="CY106" s="18">
        <v>162323</v>
      </c>
      <c r="CZ106" s="17">
        <f t="shared" si="814"/>
        <v>324646</v>
      </c>
      <c r="DA106" s="52" t="str">
        <f t="shared" si="815"/>
        <v>OK</v>
      </c>
      <c r="DB106" s="18">
        <v>161349</v>
      </c>
      <c r="DC106" s="17">
        <f t="shared" si="816"/>
        <v>322698</v>
      </c>
      <c r="DD106" s="52" t="str">
        <f t="shared" si="817"/>
        <v>OK</v>
      </c>
      <c r="DE106" s="18">
        <v>160895</v>
      </c>
      <c r="DF106" s="17">
        <f t="shared" si="818"/>
        <v>321790</v>
      </c>
      <c r="DG106" s="52" t="str">
        <f t="shared" si="819"/>
        <v>OK</v>
      </c>
      <c r="DH106" s="18">
        <v>161077</v>
      </c>
      <c r="DI106" s="17">
        <f t="shared" si="820"/>
        <v>322154</v>
      </c>
      <c r="DJ106" s="52" t="str">
        <f t="shared" si="821"/>
        <v>OK</v>
      </c>
      <c r="DK106" s="18">
        <v>161166</v>
      </c>
      <c r="DL106" s="17">
        <f t="shared" si="822"/>
        <v>322332</v>
      </c>
      <c r="DM106" s="52" t="str">
        <f t="shared" si="823"/>
        <v>OK</v>
      </c>
    </row>
    <row r="107" spans="1:117" ht="15" x14ac:dyDescent="0.25">
      <c r="A107" s="197">
        <v>12.6</v>
      </c>
      <c r="B107" s="16" t="s">
        <v>428</v>
      </c>
      <c r="C107" s="15" t="s">
        <v>4</v>
      </c>
      <c r="D107" s="232">
        <v>1</v>
      </c>
      <c r="E107" s="18">
        <v>164981</v>
      </c>
      <c r="F107" s="17">
        <f t="shared" si="749"/>
        <v>164981</v>
      </c>
      <c r="G107" s="18">
        <v>164970</v>
      </c>
      <c r="H107" s="17">
        <f t="shared" si="750"/>
        <v>164970</v>
      </c>
      <c r="I107" s="52" t="str">
        <f t="shared" si="751"/>
        <v>OK</v>
      </c>
      <c r="J107" s="18">
        <v>164981</v>
      </c>
      <c r="K107" s="17">
        <f t="shared" si="752"/>
        <v>164981</v>
      </c>
      <c r="L107" s="52" t="str">
        <f t="shared" si="753"/>
        <v>OK</v>
      </c>
      <c r="M107" s="18">
        <v>164004</v>
      </c>
      <c r="N107" s="17">
        <f t="shared" si="754"/>
        <v>164004</v>
      </c>
      <c r="O107" s="52" t="str">
        <f t="shared" si="755"/>
        <v>OK</v>
      </c>
      <c r="P107" s="18">
        <v>163579</v>
      </c>
      <c r="Q107" s="17">
        <f t="shared" si="756"/>
        <v>163579</v>
      </c>
      <c r="R107" s="52" t="str">
        <f t="shared" si="757"/>
        <v>OK</v>
      </c>
      <c r="S107" s="18">
        <v>164442</v>
      </c>
      <c r="T107" s="17">
        <f t="shared" si="758"/>
        <v>164442</v>
      </c>
      <c r="U107" s="52" t="str">
        <f t="shared" si="759"/>
        <v>OK</v>
      </c>
      <c r="V107" s="18">
        <v>163249</v>
      </c>
      <c r="W107" s="17">
        <f t="shared" si="760"/>
        <v>163249</v>
      </c>
      <c r="X107" s="52" t="str">
        <f t="shared" si="761"/>
        <v>OK</v>
      </c>
      <c r="Y107" s="18">
        <v>164981</v>
      </c>
      <c r="Z107" s="17">
        <f t="shared" si="762"/>
        <v>164981</v>
      </c>
      <c r="AA107" s="52" t="str">
        <f t="shared" si="763"/>
        <v>OK</v>
      </c>
      <c r="AB107" s="18">
        <v>163661</v>
      </c>
      <c r="AC107" s="17">
        <f t="shared" si="764"/>
        <v>163661</v>
      </c>
      <c r="AD107" s="52" t="str">
        <f t="shared" si="765"/>
        <v>OK</v>
      </c>
      <c r="AE107" s="18">
        <v>164090</v>
      </c>
      <c r="AF107" s="17">
        <f t="shared" si="766"/>
        <v>164090</v>
      </c>
      <c r="AG107" s="52" t="str">
        <f t="shared" si="767"/>
        <v>OK</v>
      </c>
      <c r="AH107" s="18">
        <v>164400</v>
      </c>
      <c r="AI107" s="17">
        <f t="shared" si="768"/>
        <v>164400</v>
      </c>
      <c r="AJ107" s="52" t="str">
        <f t="shared" si="769"/>
        <v>OK</v>
      </c>
      <c r="AK107" s="18">
        <v>163579</v>
      </c>
      <c r="AL107" s="17">
        <f t="shared" si="770"/>
        <v>163579</v>
      </c>
      <c r="AM107" s="52" t="str">
        <f t="shared" si="771"/>
        <v>OK</v>
      </c>
      <c r="AN107" s="18">
        <v>164981</v>
      </c>
      <c r="AO107" s="17">
        <f t="shared" si="772"/>
        <v>164981</v>
      </c>
      <c r="AP107" s="52" t="str">
        <f t="shared" si="773"/>
        <v>OK</v>
      </c>
      <c r="AQ107" s="18">
        <v>163744</v>
      </c>
      <c r="AR107" s="17">
        <f t="shared" si="774"/>
        <v>163744</v>
      </c>
      <c r="AS107" s="52" t="str">
        <f t="shared" si="775"/>
        <v>OK</v>
      </c>
      <c r="AT107" s="18">
        <v>163777</v>
      </c>
      <c r="AU107" s="17">
        <f t="shared" si="776"/>
        <v>163777</v>
      </c>
      <c r="AV107" s="52" t="str">
        <f t="shared" si="777"/>
        <v>OK</v>
      </c>
      <c r="AW107" s="18">
        <v>125000</v>
      </c>
      <c r="AX107" s="17">
        <f t="shared" si="778"/>
        <v>125000</v>
      </c>
      <c r="AY107" s="52" t="str">
        <f t="shared" si="779"/>
        <v>OK</v>
      </c>
      <c r="AZ107" s="18">
        <v>164263</v>
      </c>
      <c r="BA107" s="17">
        <f t="shared" si="780"/>
        <v>164263</v>
      </c>
      <c r="BB107" s="52" t="str">
        <f t="shared" si="781"/>
        <v>OK</v>
      </c>
      <c r="BC107" s="18">
        <v>164008</v>
      </c>
      <c r="BD107" s="17">
        <f t="shared" si="782"/>
        <v>164008</v>
      </c>
      <c r="BE107" s="52" t="str">
        <f t="shared" si="783"/>
        <v>OK</v>
      </c>
      <c r="BF107" s="18">
        <v>164206</v>
      </c>
      <c r="BG107" s="17">
        <f t="shared" si="784"/>
        <v>164206</v>
      </c>
      <c r="BH107" s="52" t="str">
        <f t="shared" si="785"/>
        <v>OK</v>
      </c>
      <c r="BI107" s="18">
        <v>163504</v>
      </c>
      <c r="BJ107" s="17">
        <f t="shared" si="786"/>
        <v>163504</v>
      </c>
      <c r="BK107" s="52" t="str">
        <f t="shared" si="787"/>
        <v>OK</v>
      </c>
      <c r="BL107" s="18">
        <v>163991</v>
      </c>
      <c r="BM107" s="17">
        <f t="shared" si="788"/>
        <v>163991</v>
      </c>
      <c r="BN107" s="52" t="str">
        <f t="shared" si="789"/>
        <v>OK</v>
      </c>
      <c r="BO107" s="18">
        <v>163445</v>
      </c>
      <c r="BP107" s="17">
        <f t="shared" si="790"/>
        <v>163445</v>
      </c>
      <c r="BQ107" s="52" t="str">
        <f t="shared" si="791"/>
        <v>OK</v>
      </c>
      <c r="BR107" s="18">
        <v>163496</v>
      </c>
      <c r="BS107" s="17">
        <f t="shared" si="792"/>
        <v>163496</v>
      </c>
      <c r="BT107" s="52" t="str">
        <f t="shared" si="793"/>
        <v>OK</v>
      </c>
      <c r="BU107" s="18">
        <v>164981</v>
      </c>
      <c r="BV107" s="17">
        <f t="shared" si="794"/>
        <v>164981</v>
      </c>
      <c r="BW107" s="52" t="str">
        <f t="shared" si="795"/>
        <v>OK</v>
      </c>
      <c r="BX107" s="18">
        <v>163826</v>
      </c>
      <c r="BY107" s="17">
        <f t="shared" si="796"/>
        <v>163826</v>
      </c>
      <c r="BZ107" s="52" t="str">
        <f t="shared" si="797"/>
        <v>OK</v>
      </c>
      <c r="CA107" s="18">
        <v>164981</v>
      </c>
      <c r="CB107" s="17">
        <f t="shared" si="798"/>
        <v>164981</v>
      </c>
      <c r="CC107" s="52" t="str">
        <f t="shared" si="799"/>
        <v>OK</v>
      </c>
      <c r="CD107" s="18">
        <v>164973</v>
      </c>
      <c r="CE107" s="17">
        <f t="shared" si="800"/>
        <v>164973</v>
      </c>
      <c r="CF107" s="52" t="str">
        <f t="shared" si="801"/>
        <v>OK</v>
      </c>
      <c r="CG107" s="18">
        <v>163843</v>
      </c>
      <c r="CH107" s="17">
        <f t="shared" si="802"/>
        <v>163843</v>
      </c>
      <c r="CI107" s="52" t="str">
        <f t="shared" si="803"/>
        <v>OK</v>
      </c>
      <c r="CJ107" s="18">
        <v>164981</v>
      </c>
      <c r="CK107" s="17">
        <f t="shared" si="804"/>
        <v>164981</v>
      </c>
      <c r="CL107" s="52" t="str">
        <f t="shared" si="805"/>
        <v>OK</v>
      </c>
      <c r="CM107" s="18">
        <v>164981</v>
      </c>
      <c r="CN107" s="17">
        <f t="shared" si="806"/>
        <v>164981</v>
      </c>
      <c r="CO107" s="52" t="str">
        <f t="shared" si="807"/>
        <v>OK</v>
      </c>
      <c r="CP107" s="18">
        <v>164981</v>
      </c>
      <c r="CQ107" s="17">
        <f t="shared" si="808"/>
        <v>164981</v>
      </c>
      <c r="CR107" s="52" t="str">
        <f t="shared" si="809"/>
        <v>OK</v>
      </c>
      <c r="CS107" s="18">
        <v>163562</v>
      </c>
      <c r="CT107" s="17">
        <f t="shared" si="810"/>
        <v>163562</v>
      </c>
      <c r="CU107" s="52" t="str">
        <f t="shared" si="811"/>
        <v>OK</v>
      </c>
      <c r="CV107" s="18">
        <v>164800</v>
      </c>
      <c r="CW107" s="17">
        <f t="shared" si="812"/>
        <v>164800</v>
      </c>
      <c r="CX107" s="52" t="str">
        <f t="shared" si="813"/>
        <v>OK</v>
      </c>
      <c r="CY107" s="18">
        <v>164981</v>
      </c>
      <c r="CZ107" s="17">
        <f t="shared" si="814"/>
        <v>164981</v>
      </c>
      <c r="DA107" s="52" t="str">
        <f t="shared" si="815"/>
        <v>OK</v>
      </c>
      <c r="DB107" s="18">
        <v>163991</v>
      </c>
      <c r="DC107" s="17">
        <f t="shared" si="816"/>
        <v>163991</v>
      </c>
      <c r="DD107" s="52" t="str">
        <f t="shared" si="817"/>
        <v>OK</v>
      </c>
      <c r="DE107" s="18">
        <v>163529</v>
      </c>
      <c r="DF107" s="17">
        <f t="shared" si="818"/>
        <v>163529</v>
      </c>
      <c r="DG107" s="52" t="str">
        <f t="shared" si="819"/>
        <v>OK</v>
      </c>
      <c r="DH107" s="18">
        <v>163715</v>
      </c>
      <c r="DI107" s="17">
        <f t="shared" si="820"/>
        <v>163715</v>
      </c>
      <c r="DJ107" s="52" t="str">
        <f t="shared" si="821"/>
        <v>OK</v>
      </c>
      <c r="DK107" s="18">
        <v>163805</v>
      </c>
      <c r="DL107" s="17">
        <f t="shared" si="822"/>
        <v>163805</v>
      </c>
      <c r="DM107" s="52" t="str">
        <f t="shared" si="823"/>
        <v>OK</v>
      </c>
    </row>
    <row r="108" spans="1:117" x14ac:dyDescent="0.25">
      <c r="A108" s="187"/>
      <c r="B108" s="3" t="s">
        <v>429</v>
      </c>
      <c r="C108" s="187"/>
      <c r="D108" s="233"/>
      <c r="E108" s="187"/>
      <c r="F108" s="23">
        <f>SUM(F102:F107)</f>
        <v>1687105</v>
      </c>
      <c r="G108" s="187"/>
      <c r="H108" s="23">
        <f>SUM(H102:H107)</f>
        <v>1679494</v>
      </c>
      <c r="I108" s="15"/>
      <c r="J108" s="191"/>
      <c r="K108" s="23">
        <f>SUM(K102:K107)</f>
        <v>1687105</v>
      </c>
      <c r="L108" s="15"/>
      <c r="M108" s="191"/>
      <c r="N108" s="23">
        <f>SUM(N102:N107)</f>
        <v>1677116</v>
      </c>
      <c r="O108" s="15"/>
      <c r="P108" s="191"/>
      <c r="Q108" s="23">
        <f>SUM(Q102:Q107)</f>
        <v>1672765</v>
      </c>
      <c r="R108" s="15"/>
      <c r="S108" s="191"/>
      <c r="T108" s="23">
        <f>SUM(T102:T107)</f>
        <v>1681406</v>
      </c>
      <c r="U108" s="15"/>
      <c r="V108" s="191"/>
      <c r="W108" s="23">
        <f>SUM(W102:W107)</f>
        <v>1669393</v>
      </c>
      <c r="X108" s="15"/>
      <c r="Y108" s="191"/>
      <c r="Z108" s="23">
        <f>SUM(Z102:Z107)</f>
        <v>1681049</v>
      </c>
      <c r="AA108" s="15"/>
      <c r="AB108" s="191"/>
      <c r="AC108" s="23">
        <f>SUM(AC102:AC107)</f>
        <v>1673607</v>
      </c>
      <c r="AD108" s="15"/>
      <c r="AE108" s="191"/>
      <c r="AF108" s="23">
        <f>SUM(AF102:AF107)</f>
        <v>1677996</v>
      </c>
      <c r="AG108" s="15"/>
      <c r="AH108" s="191"/>
      <c r="AI108" s="23">
        <f>SUM(AI102:AI107)</f>
        <v>1681180</v>
      </c>
      <c r="AJ108" s="15"/>
      <c r="AK108" s="191"/>
      <c r="AL108" s="23">
        <f>SUM(AL102:AL107)</f>
        <v>1672765</v>
      </c>
      <c r="AM108" s="15"/>
      <c r="AN108" s="191"/>
      <c r="AO108" s="23">
        <f>SUM(AO102:AO107)</f>
        <v>1687105</v>
      </c>
      <c r="AP108" s="15"/>
      <c r="AQ108" s="191"/>
      <c r="AR108" s="23">
        <f>SUM(AR102:AR107)</f>
        <v>1674454</v>
      </c>
      <c r="AS108" s="15"/>
      <c r="AT108" s="191"/>
      <c r="AU108" s="23">
        <f>SUM(AU102:AU107)</f>
        <v>1674789</v>
      </c>
      <c r="AV108" s="15"/>
      <c r="AW108" s="191"/>
      <c r="AX108" s="23">
        <f>SUM(AX102:AX107)</f>
        <v>1555000</v>
      </c>
      <c r="AY108" s="15"/>
      <c r="AZ108" s="191"/>
      <c r="BA108" s="23">
        <f>SUM(BA102:BA107)</f>
        <v>1686387</v>
      </c>
      <c r="BB108" s="15"/>
      <c r="BC108" s="191"/>
      <c r="BD108" s="23">
        <f>SUM(BD102:BD107)</f>
        <v>1677150</v>
      </c>
      <c r="BE108" s="15"/>
      <c r="BF108" s="191"/>
      <c r="BG108" s="23">
        <f>SUM(BG102:BG107)</f>
        <v>1679174</v>
      </c>
      <c r="BH108" s="15"/>
      <c r="BI108" s="191"/>
      <c r="BJ108" s="23">
        <f>SUM(BJ102:BJ107)</f>
        <v>1672004</v>
      </c>
      <c r="BK108" s="15"/>
      <c r="BL108" s="191"/>
      <c r="BM108" s="23">
        <f>SUM(BM102:BM107)</f>
        <v>1676983</v>
      </c>
      <c r="BN108" s="15"/>
      <c r="BO108" s="191"/>
      <c r="BP108" s="23">
        <f>SUM(BP102:BP107)</f>
        <v>1671397</v>
      </c>
      <c r="BQ108" s="15"/>
      <c r="BR108" s="191"/>
      <c r="BS108" s="23">
        <f>SUM(BS102:BS107)</f>
        <v>1671922</v>
      </c>
      <c r="BT108" s="15"/>
      <c r="BU108" s="191"/>
      <c r="BV108" s="23">
        <f>SUM(BV102:BV107)</f>
        <v>1687105</v>
      </c>
      <c r="BW108" s="15"/>
      <c r="BX108" s="191"/>
      <c r="BY108" s="23">
        <f>SUM(BY102:BY107)</f>
        <v>1675296</v>
      </c>
      <c r="BZ108" s="15"/>
      <c r="CA108" s="191"/>
      <c r="CB108" s="23">
        <f>SUM(CB102:CB107)</f>
        <v>1687105</v>
      </c>
      <c r="CC108" s="15"/>
      <c r="CD108" s="191"/>
      <c r="CE108" s="23">
        <f>SUM(CE102:CE107)</f>
        <v>1687097</v>
      </c>
      <c r="CF108" s="15"/>
      <c r="CG108" s="191"/>
      <c r="CH108" s="23">
        <f>SUM(CH102:CH107)</f>
        <v>1675465</v>
      </c>
      <c r="CI108" s="15"/>
      <c r="CJ108" s="235"/>
      <c r="CK108" s="23">
        <f>SUM(CK102:CK107)</f>
        <v>1687105</v>
      </c>
      <c r="CL108" s="15"/>
      <c r="CM108" s="235"/>
      <c r="CN108" s="23">
        <f>SUM(CN102:CN107)</f>
        <v>1687105</v>
      </c>
      <c r="CO108" s="15"/>
      <c r="CP108" s="235"/>
      <c r="CQ108" s="23">
        <f>SUM(CQ102:CQ107)</f>
        <v>1687105</v>
      </c>
      <c r="CR108" s="15"/>
      <c r="CS108" s="235"/>
      <c r="CT108" s="23">
        <f>SUM(CT102:CT107)</f>
        <v>1672596</v>
      </c>
      <c r="CU108" s="15"/>
      <c r="CV108" s="235"/>
      <c r="CW108" s="23">
        <f>SUM(CW102:CW107)</f>
        <v>1685248</v>
      </c>
      <c r="CX108" s="15"/>
      <c r="CY108" s="235"/>
      <c r="CZ108" s="23">
        <f>SUM(CZ102:CZ107)</f>
        <v>1687105</v>
      </c>
      <c r="DA108" s="15"/>
      <c r="DB108" s="191"/>
      <c r="DC108" s="23">
        <f>SUM(DC102:DC107)</f>
        <v>1676983</v>
      </c>
      <c r="DD108" s="15"/>
      <c r="DE108" s="191"/>
      <c r="DF108" s="23">
        <f>SUM(DF102:DF107)</f>
        <v>1672261</v>
      </c>
      <c r="DG108" s="15"/>
      <c r="DH108" s="235"/>
      <c r="DI108" s="23">
        <f>SUM(DI102:DI107)</f>
        <v>1674155</v>
      </c>
      <c r="DJ108" s="15"/>
      <c r="DK108" s="235"/>
      <c r="DL108" s="23">
        <f>SUM(DL102:DL107)</f>
        <v>1675077</v>
      </c>
      <c r="DM108" s="15"/>
    </row>
    <row r="109" spans="1:117" x14ac:dyDescent="0.25">
      <c r="A109" s="187">
        <v>13</v>
      </c>
      <c r="B109" s="3" t="s">
        <v>430</v>
      </c>
      <c r="C109" s="187"/>
      <c r="D109" s="233"/>
      <c r="E109" s="187"/>
      <c r="F109" s="187"/>
      <c r="G109" s="187"/>
      <c r="H109" s="187"/>
      <c r="I109" s="15"/>
      <c r="J109" s="191"/>
      <c r="K109" s="191"/>
      <c r="L109" s="15"/>
      <c r="M109" s="191"/>
      <c r="N109" s="191"/>
      <c r="O109" s="15"/>
      <c r="P109" s="191"/>
      <c r="Q109" s="191"/>
      <c r="R109" s="15"/>
      <c r="S109" s="191"/>
      <c r="T109" s="191"/>
      <c r="U109" s="15"/>
      <c r="V109" s="191"/>
      <c r="W109" s="191"/>
      <c r="X109" s="15"/>
      <c r="Y109" s="191"/>
      <c r="Z109" s="191"/>
      <c r="AA109" s="15"/>
      <c r="AB109" s="191"/>
      <c r="AC109" s="191"/>
      <c r="AD109" s="15"/>
      <c r="AE109" s="191"/>
      <c r="AF109" s="191"/>
      <c r="AG109" s="15"/>
      <c r="AH109" s="191"/>
      <c r="AI109" s="191"/>
      <c r="AJ109" s="15"/>
      <c r="AK109" s="191"/>
      <c r="AL109" s="191"/>
      <c r="AM109" s="15"/>
      <c r="AN109" s="191"/>
      <c r="AO109" s="191"/>
      <c r="AP109" s="15"/>
      <c r="AQ109" s="191"/>
      <c r="AR109" s="191"/>
      <c r="AS109" s="15"/>
      <c r="AT109" s="191"/>
      <c r="AU109" s="191"/>
      <c r="AV109" s="15"/>
      <c r="AW109" s="191"/>
      <c r="AX109" s="191"/>
      <c r="AY109" s="15"/>
      <c r="AZ109" s="191"/>
      <c r="BA109" s="191"/>
      <c r="BB109" s="15"/>
      <c r="BC109" s="191"/>
      <c r="BD109" s="191"/>
      <c r="BE109" s="15"/>
      <c r="BF109" s="191"/>
      <c r="BG109" s="191"/>
      <c r="BH109" s="15"/>
      <c r="BI109" s="191"/>
      <c r="BJ109" s="191"/>
      <c r="BK109" s="15"/>
      <c r="BL109" s="191"/>
      <c r="BM109" s="191"/>
      <c r="BN109" s="15"/>
      <c r="BO109" s="191"/>
      <c r="BP109" s="191"/>
      <c r="BQ109" s="15"/>
      <c r="BR109" s="191"/>
      <c r="BS109" s="191"/>
      <c r="BT109" s="15"/>
      <c r="BU109" s="191"/>
      <c r="BV109" s="191"/>
      <c r="BW109" s="15"/>
      <c r="BX109" s="191"/>
      <c r="BY109" s="191"/>
      <c r="BZ109" s="15"/>
      <c r="CA109" s="191"/>
      <c r="CB109" s="191"/>
      <c r="CC109" s="15"/>
      <c r="CD109" s="191"/>
      <c r="CE109" s="191"/>
      <c r="CF109" s="15"/>
      <c r="CG109" s="191"/>
      <c r="CH109" s="191"/>
      <c r="CI109" s="15"/>
      <c r="CJ109" s="235"/>
      <c r="CK109" s="235"/>
      <c r="CL109" s="15"/>
      <c r="CM109" s="235"/>
      <c r="CN109" s="235"/>
      <c r="CO109" s="15"/>
      <c r="CP109" s="235"/>
      <c r="CQ109" s="235"/>
      <c r="CR109" s="15"/>
      <c r="CS109" s="235"/>
      <c r="CT109" s="235"/>
      <c r="CU109" s="15"/>
      <c r="CV109" s="235"/>
      <c r="CW109" s="235"/>
      <c r="CX109" s="15"/>
      <c r="CY109" s="235"/>
      <c r="CZ109" s="235"/>
      <c r="DA109" s="15"/>
      <c r="DB109" s="191"/>
      <c r="DC109" s="191"/>
      <c r="DD109" s="15"/>
      <c r="DE109" s="191"/>
      <c r="DF109" s="191"/>
      <c r="DG109" s="15"/>
      <c r="DH109" s="235"/>
      <c r="DI109" s="235"/>
      <c r="DJ109" s="15"/>
      <c r="DK109" s="235"/>
      <c r="DL109" s="235"/>
      <c r="DM109" s="15"/>
    </row>
    <row r="110" spans="1:117" ht="15" x14ac:dyDescent="0.25">
      <c r="A110" s="197">
        <v>13.1</v>
      </c>
      <c r="B110" s="16" t="s">
        <v>431</v>
      </c>
      <c r="C110" s="15" t="s">
        <v>4</v>
      </c>
      <c r="D110" s="232">
        <v>11</v>
      </c>
      <c r="E110" s="18">
        <v>146661</v>
      </c>
      <c r="F110" s="17">
        <f t="shared" ref="F110" si="824">ROUND(D110*E110,0)</f>
        <v>1613271</v>
      </c>
      <c r="G110" s="18">
        <v>145930</v>
      </c>
      <c r="H110" s="17">
        <f t="shared" ref="H110" si="825">ROUND($D110*G110,0)</f>
        <v>1605230</v>
      </c>
      <c r="I110" s="52" t="str">
        <f t="shared" ref="I110" si="826">+IF(G110&lt;=$E110,"OK","NO OK")</f>
        <v>OK</v>
      </c>
      <c r="J110" s="18">
        <v>146661</v>
      </c>
      <c r="K110" s="17">
        <f t="shared" ref="K110" si="827">ROUND($D110*J110,0)</f>
        <v>1613271</v>
      </c>
      <c r="L110" s="52" t="str">
        <f t="shared" ref="L110" si="828">+IF(J110&lt;=$E110,"OK","NO OK")</f>
        <v>OK</v>
      </c>
      <c r="M110" s="18">
        <v>146160</v>
      </c>
      <c r="N110" s="17">
        <f t="shared" ref="N110" si="829">ROUND($D110*M110,0)</f>
        <v>1607760</v>
      </c>
      <c r="O110" s="52" t="str">
        <f t="shared" ref="O110" si="830">+IF(M110&lt;=$E110,"OK","NO OK")</f>
        <v>OK</v>
      </c>
      <c r="P110" s="18">
        <v>145414</v>
      </c>
      <c r="Q110" s="17">
        <f t="shared" ref="Q110" si="831">ROUND($D110*P110,0)</f>
        <v>1599554</v>
      </c>
      <c r="R110" s="52" t="str">
        <f t="shared" ref="R110" si="832">+IF(P110&lt;=$E110,"OK","NO OK")</f>
        <v>OK</v>
      </c>
      <c r="S110" s="18">
        <v>146531</v>
      </c>
      <c r="T110" s="17">
        <f t="shared" ref="T110" si="833">ROUND($D110*S110,0)</f>
        <v>1611841</v>
      </c>
      <c r="U110" s="52" t="str">
        <f t="shared" ref="U110" si="834">+IF(S110&lt;=$E110,"OK","NO OK")</f>
        <v>OK</v>
      </c>
      <c r="V110" s="18">
        <v>145121</v>
      </c>
      <c r="W110" s="17">
        <f t="shared" ref="W110" si="835">ROUND($D110*V110,0)</f>
        <v>1596331</v>
      </c>
      <c r="X110" s="52" t="str">
        <f t="shared" ref="X110" si="836">+IF(V110&lt;=$E110,"OK","NO OK")</f>
        <v>OK</v>
      </c>
      <c r="Y110" s="18">
        <v>145000</v>
      </c>
      <c r="Z110" s="17">
        <f t="shared" ref="Z110" si="837">ROUND($D110*Y110,0)</f>
        <v>1595000</v>
      </c>
      <c r="AA110" s="52" t="str">
        <f t="shared" ref="AA110" si="838">+IF(Y110&lt;=$E110,"OK","NO OK")</f>
        <v>OK</v>
      </c>
      <c r="AB110" s="18">
        <v>145488</v>
      </c>
      <c r="AC110" s="17">
        <f t="shared" ref="AC110" si="839">ROUND($D110*AB110,0)</f>
        <v>1600368</v>
      </c>
      <c r="AD110" s="52" t="str">
        <f t="shared" ref="AD110" si="840">+IF(AB110&lt;=$E110,"OK","NO OK")</f>
        <v>OK</v>
      </c>
      <c r="AE110" s="18">
        <v>145869</v>
      </c>
      <c r="AF110" s="17">
        <f t="shared" ref="AF110" si="841">ROUND($D110*AE110,0)</f>
        <v>1604559</v>
      </c>
      <c r="AG110" s="52" t="str">
        <f t="shared" ref="AG110" si="842">+IF(AE110&lt;=$E110,"OK","NO OK")</f>
        <v>OK</v>
      </c>
      <c r="AH110" s="18">
        <v>146150</v>
      </c>
      <c r="AI110" s="17">
        <f t="shared" ref="AI110" si="843">ROUND($D110*AH110,0)</f>
        <v>1607650</v>
      </c>
      <c r="AJ110" s="52" t="str">
        <f t="shared" ref="AJ110" si="844">+IF(AH110&lt;=$E110,"OK","NO OK")</f>
        <v>OK</v>
      </c>
      <c r="AK110" s="18">
        <v>145415</v>
      </c>
      <c r="AL110" s="17">
        <f t="shared" ref="AL110" si="845">ROUND($D110*AK110,0)</f>
        <v>1599565</v>
      </c>
      <c r="AM110" s="52" t="str">
        <f t="shared" ref="AM110" si="846">+IF(AK110&lt;=$E110,"OK","NO OK")</f>
        <v>OK</v>
      </c>
      <c r="AN110" s="18">
        <v>146661</v>
      </c>
      <c r="AO110" s="17">
        <f t="shared" ref="AO110" si="847">ROUND($D110*AN110,0)</f>
        <v>1613271</v>
      </c>
      <c r="AP110" s="52" t="str">
        <f t="shared" ref="AP110" si="848">+IF(AN110&lt;=$E110,"OK","NO OK")</f>
        <v>OK</v>
      </c>
      <c r="AQ110" s="18">
        <v>145561</v>
      </c>
      <c r="AR110" s="17">
        <f t="shared" ref="AR110" si="849">ROUND($D110*AQ110,0)</f>
        <v>1601171</v>
      </c>
      <c r="AS110" s="52" t="str">
        <f t="shared" ref="AS110" si="850">+IF(AQ110&lt;=$E110,"OK","NO OK")</f>
        <v>OK</v>
      </c>
      <c r="AT110" s="18">
        <v>145590</v>
      </c>
      <c r="AU110" s="17">
        <f t="shared" ref="AU110" si="851">ROUND($D110*AT110,0)</f>
        <v>1601490</v>
      </c>
      <c r="AV110" s="52" t="str">
        <f t="shared" ref="AV110" si="852">+IF(AT110&lt;=$E110,"OK","NO OK")</f>
        <v>OK</v>
      </c>
      <c r="AW110" s="18">
        <v>135000</v>
      </c>
      <c r="AX110" s="17">
        <f t="shared" ref="AX110" si="853">ROUND($D110*AW110,0)</f>
        <v>1485000</v>
      </c>
      <c r="AY110" s="52" t="str">
        <f t="shared" ref="AY110" si="854">+IF(AW110&lt;=$E110,"OK","NO OK")</f>
        <v>OK</v>
      </c>
      <c r="AZ110" s="18">
        <v>146661</v>
      </c>
      <c r="BA110" s="17">
        <f t="shared" ref="BA110" si="855">ROUND($D110*AZ110,0)</f>
        <v>1613271</v>
      </c>
      <c r="BB110" s="52" t="str">
        <f t="shared" ref="BB110" si="856">+IF(AZ110&lt;=$E110,"OK","NO OK")</f>
        <v>OK</v>
      </c>
      <c r="BC110" s="18">
        <v>145796</v>
      </c>
      <c r="BD110" s="17">
        <f t="shared" ref="BD110" si="857">ROUND($D110*BC110,0)</f>
        <v>1603756</v>
      </c>
      <c r="BE110" s="52" t="str">
        <f t="shared" ref="BE110" si="858">+IF(BC110&lt;=$E110,"OK","NO OK")</f>
        <v>OK</v>
      </c>
      <c r="BF110" s="18">
        <v>145972</v>
      </c>
      <c r="BG110" s="17">
        <f t="shared" ref="BG110" si="859">ROUND($D110*BF110,0)</f>
        <v>1605692</v>
      </c>
      <c r="BH110" s="52" t="str">
        <f t="shared" ref="BH110" si="860">+IF(BF110&lt;=$E110,"OK","NO OK")</f>
        <v>OK</v>
      </c>
      <c r="BI110" s="18">
        <v>145348</v>
      </c>
      <c r="BJ110" s="17">
        <f t="shared" ref="BJ110" si="861">ROUND($D110*BI110,0)</f>
        <v>1598828</v>
      </c>
      <c r="BK110" s="52" t="str">
        <f t="shared" ref="BK110" si="862">+IF(BI110&lt;=$E110,"OK","NO OK")</f>
        <v>OK</v>
      </c>
      <c r="BL110" s="18">
        <v>145781</v>
      </c>
      <c r="BM110" s="17">
        <f t="shared" ref="BM110" si="863">ROUND($D110*BL110,0)</f>
        <v>1603591</v>
      </c>
      <c r="BN110" s="52" t="str">
        <f t="shared" ref="BN110" si="864">+IF(BL110&lt;=$E110,"OK","NO OK")</f>
        <v>OK</v>
      </c>
      <c r="BO110" s="18">
        <v>145295</v>
      </c>
      <c r="BP110" s="17">
        <f t="shared" ref="BP110" si="865">ROUND($D110*BO110,0)</f>
        <v>1598245</v>
      </c>
      <c r="BQ110" s="52" t="str">
        <f t="shared" ref="BQ110" si="866">+IF(BO110&lt;=$E110,"OK","NO OK")</f>
        <v>OK</v>
      </c>
      <c r="BR110" s="18">
        <v>145341</v>
      </c>
      <c r="BS110" s="17">
        <f t="shared" ref="BS110" si="867">ROUND($D110*BR110,0)</f>
        <v>1598751</v>
      </c>
      <c r="BT110" s="52" t="str">
        <f t="shared" ref="BT110" si="868">+IF(BR110&lt;=$E110,"OK","NO OK")</f>
        <v>OK</v>
      </c>
      <c r="BU110" s="18">
        <v>146661</v>
      </c>
      <c r="BV110" s="17">
        <f t="shared" ref="BV110" si="869">ROUND($D110*BU110,0)</f>
        <v>1613271</v>
      </c>
      <c r="BW110" s="52" t="str">
        <f t="shared" ref="BW110" si="870">+IF(BU110&lt;=$E110,"OK","NO OK")</f>
        <v>OK</v>
      </c>
      <c r="BX110" s="18">
        <v>145634</v>
      </c>
      <c r="BY110" s="17">
        <f t="shared" ref="BY110" si="871">ROUND($D110*BX110,0)</f>
        <v>1601974</v>
      </c>
      <c r="BZ110" s="52" t="str">
        <f t="shared" ref="BZ110" si="872">+IF(BX110&lt;=$E110,"OK","NO OK")</f>
        <v>OK</v>
      </c>
      <c r="CA110" s="18">
        <v>146661</v>
      </c>
      <c r="CB110" s="17">
        <f t="shared" ref="CB110" si="873">ROUND($D110*CA110,0)</f>
        <v>1613271</v>
      </c>
      <c r="CC110" s="52" t="str">
        <f t="shared" ref="CC110" si="874">+IF(CA110&lt;=$E110,"OK","NO OK")</f>
        <v>OK</v>
      </c>
      <c r="CD110" s="18">
        <v>146661</v>
      </c>
      <c r="CE110" s="17">
        <f t="shared" ref="CE110" si="875">ROUND($D110*CD110,0)</f>
        <v>1613271</v>
      </c>
      <c r="CF110" s="52" t="str">
        <f t="shared" ref="CF110" si="876">+IF(CD110&lt;=$E110,"OK","NO OK")</f>
        <v>OK</v>
      </c>
      <c r="CG110" s="18">
        <v>145649</v>
      </c>
      <c r="CH110" s="17">
        <f t="shared" ref="CH110" si="877">ROUND($D110*CG110,0)</f>
        <v>1602139</v>
      </c>
      <c r="CI110" s="52" t="str">
        <f t="shared" ref="CI110" si="878">+IF(CG110&lt;=$E110,"OK","NO OK")</f>
        <v>OK</v>
      </c>
      <c r="CJ110" s="18">
        <v>146661</v>
      </c>
      <c r="CK110" s="17">
        <f t="shared" ref="CK110" si="879">ROUND($D110*CJ110,0)</f>
        <v>1613271</v>
      </c>
      <c r="CL110" s="52" t="str">
        <f t="shared" ref="CL110" si="880">+IF(CJ110&lt;=$E110,"OK","NO OK")</f>
        <v>OK</v>
      </c>
      <c r="CM110" s="18">
        <v>146166</v>
      </c>
      <c r="CN110" s="17">
        <f t="shared" ref="CN110" si="881">ROUND($D110*CM110,0)</f>
        <v>1607826</v>
      </c>
      <c r="CO110" s="52" t="str">
        <f t="shared" ref="CO110" si="882">+IF(CM110&lt;=$E110,"OK","NO OK")</f>
        <v>OK</v>
      </c>
      <c r="CP110" s="18">
        <v>146661</v>
      </c>
      <c r="CQ110" s="17">
        <f t="shared" ref="CQ110" si="883">ROUND($D110*CP110,0)</f>
        <v>1613271</v>
      </c>
      <c r="CR110" s="52" t="str">
        <f t="shared" ref="CR110" si="884">+IF(CP110&lt;=$E110,"OK","NO OK")</f>
        <v>OK</v>
      </c>
      <c r="CS110" s="18">
        <v>145400</v>
      </c>
      <c r="CT110" s="17">
        <f t="shared" ref="CT110" si="885">ROUND($D110*CS110,0)</f>
        <v>1599400</v>
      </c>
      <c r="CU110" s="52" t="str">
        <f t="shared" ref="CU110" si="886">+IF(CS110&lt;=$E110,"OK","NO OK")</f>
        <v>OK</v>
      </c>
      <c r="CV110" s="18">
        <v>146500</v>
      </c>
      <c r="CW110" s="17">
        <f t="shared" ref="CW110" si="887">ROUND($D110*CV110,0)</f>
        <v>1611500</v>
      </c>
      <c r="CX110" s="52" t="str">
        <f t="shared" ref="CX110" si="888">+IF(CV110&lt;=$E110,"OK","NO OK")</f>
        <v>OK</v>
      </c>
      <c r="CY110" s="18">
        <v>146661</v>
      </c>
      <c r="CZ110" s="17">
        <f t="shared" ref="CZ110" si="889">ROUND($D110*CY110,0)</f>
        <v>1613271</v>
      </c>
      <c r="DA110" s="52" t="str">
        <f t="shared" ref="DA110" si="890">+IF(CY110&lt;=$E110,"OK","NO OK")</f>
        <v>OK</v>
      </c>
      <c r="DB110" s="18">
        <v>145781</v>
      </c>
      <c r="DC110" s="17">
        <f t="shared" ref="DC110" si="891">ROUND($D110*DB110,0)</f>
        <v>1603591</v>
      </c>
      <c r="DD110" s="52" t="str">
        <f t="shared" ref="DD110" si="892">+IF(DB110&lt;=$E110,"OK","NO OK")</f>
        <v>OK</v>
      </c>
      <c r="DE110" s="18">
        <v>145370</v>
      </c>
      <c r="DF110" s="17">
        <f t="shared" ref="DF110" si="893">ROUND($D110*DE110,0)</f>
        <v>1599070</v>
      </c>
      <c r="DG110" s="52" t="str">
        <f t="shared" ref="DG110" si="894">+IF(DE110&lt;=$E110,"OK","NO OK")</f>
        <v>OK</v>
      </c>
      <c r="DH110" s="18">
        <v>145535</v>
      </c>
      <c r="DI110" s="17">
        <f t="shared" ref="DI110" si="895">ROUND($D110*DH110,0)</f>
        <v>1600885</v>
      </c>
      <c r="DJ110" s="52" t="str">
        <f t="shared" ref="DJ110" si="896">+IF(DH110&lt;=$E110,"OK","NO OK")</f>
        <v>OK</v>
      </c>
      <c r="DK110" s="18">
        <v>145615</v>
      </c>
      <c r="DL110" s="17">
        <f t="shared" ref="DL110" si="897">ROUND($D110*DK110,0)</f>
        <v>1601765</v>
      </c>
      <c r="DM110" s="52" t="str">
        <f t="shared" ref="DM110" si="898">+IF(DK110&lt;=$E110,"OK","NO OK")</f>
        <v>OK</v>
      </c>
    </row>
    <row r="111" spans="1:117" x14ac:dyDescent="0.25">
      <c r="A111" s="187"/>
      <c r="B111" s="3" t="s">
        <v>432</v>
      </c>
      <c r="C111" s="187"/>
      <c r="D111" s="233"/>
      <c r="E111" s="187"/>
      <c r="F111" s="23">
        <f>SUM(F110)</f>
        <v>1613271</v>
      </c>
      <c r="G111" s="187"/>
      <c r="H111" s="23">
        <f>SUM(H110)</f>
        <v>1605230</v>
      </c>
      <c r="I111" s="15"/>
      <c r="J111" s="191"/>
      <c r="K111" s="23">
        <f>SUM(K110)</f>
        <v>1613271</v>
      </c>
      <c r="L111" s="15"/>
      <c r="M111" s="191"/>
      <c r="N111" s="23">
        <f>SUM(N110)</f>
        <v>1607760</v>
      </c>
      <c r="O111" s="15"/>
      <c r="P111" s="191"/>
      <c r="Q111" s="23">
        <f>SUM(Q110)</f>
        <v>1599554</v>
      </c>
      <c r="R111" s="15"/>
      <c r="S111" s="191"/>
      <c r="T111" s="23">
        <f>SUM(T110)</f>
        <v>1611841</v>
      </c>
      <c r="U111" s="15"/>
      <c r="V111" s="191"/>
      <c r="W111" s="23">
        <f>SUM(W110)</f>
        <v>1596331</v>
      </c>
      <c r="X111" s="15"/>
      <c r="Y111" s="191"/>
      <c r="Z111" s="23">
        <f>SUM(Z110)</f>
        <v>1595000</v>
      </c>
      <c r="AA111" s="15"/>
      <c r="AB111" s="191"/>
      <c r="AC111" s="23">
        <f>SUM(AC110)</f>
        <v>1600368</v>
      </c>
      <c r="AD111" s="15"/>
      <c r="AE111" s="191"/>
      <c r="AF111" s="23">
        <f>SUM(AF110)</f>
        <v>1604559</v>
      </c>
      <c r="AG111" s="15"/>
      <c r="AH111" s="191"/>
      <c r="AI111" s="23">
        <f>SUM(AI110)</f>
        <v>1607650</v>
      </c>
      <c r="AJ111" s="15"/>
      <c r="AK111" s="191"/>
      <c r="AL111" s="23">
        <f>SUM(AL110)</f>
        <v>1599565</v>
      </c>
      <c r="AM111" s="15"/>
      <c r="AN111" s="191"/>
      <c r="AO111" s="23">
        <f>SUM(AO110)</f>
        <v>1613271</v>
      </c>
      <c r="AP111" s="15"/>
      <c r="AQ111" s="191"/>
      <c r="AR111" s="23">
        <f>SUM(AR110)</f>
        <v>1601171</v>
      </c>
      <c r="AS111" s="15"/>
      <c r="AT111" s="191"/>
      <c r="AU111" s="23">
        <f>SUM(AU110)</f>
        <v>1601490</v>
      </c>
      <c r="AV111" s="15"/>
      <c r="AW111" s="191"/>
      <c r="AX111" s="23">
        <f>SUM(AX110)</f>
        <v>1485000</v>
      </c>
      <c r="AY111" s="15"/>
      <c r="AZ111" s="191"/>
      <c r="BA111" s="23">
        <f>SUM(BA110)</f>
        <v>1613271</v>
      </c>
      <c r="BB111" s="15"/>
      <c r="BC111" s="191"/>
      <c r="BD111" s="23">
        <f>SUM(BD110)</f>
        <v>1603756</v>
      </c>
      <c r="BE111" s="15"/>
      <c r="BF111" s="191"/>
      <c r="BG111" s="23">
        <f>SUM(BG110)</f>
        <v>1605692</v>
      </c>
      <c r="BH111" s="15"/>
      <c r="BI111" s="191"/>
      <c r="BJ111" s="23">
        <f>SUM(BJ110)</f>
        <v>1598828</v>
      </c>
      <c r="BK111" s="15"/>
      <c r="BL111" s="191"/>
      <c r="BM111" s="23">
        <f>SUM(BM110)</f>
        <v>1603591</v>
      </c>
      <c r="BN111" s="15"/>
      <c r="BO111" s="191"/>
      <c r="BP111" s="23">
        <f>SUM(BP110)</f>
        <v>1598245</v>
      </c>
      <c r="BQ111" s="15"/>
      <c r="BR111" s="191"/>
      <c r="BS111" s="23">
        <f>SUM(BS110)</f>
        <v>1598751</v>
      </c>
      <c r="BT111" s="15"/>
      <c r="BU111" s="191"/>
      <c r="BV111" s="23">
        <f>SUM(BV110)</f>
        <v>1613271</v>
      </c>
      <c r="BW111" s="15"/>
      <c r="BX111" s="191"/>
      <c r="BY111" s="23">
        <f>SUM(BY110)</f>
        <v>1601974</v>
      </c>
      <c r="BZ111" s="15"/>
      <c r="CA111" s="191"/>
      <c r="CB111" s="23">
        <f>SUM(CB110)</f>
        <v>1613271</v>
      </c>
      <c r="CC111" s="15"/>
      <c r="CD111" s="191"/>
      <c r="CE111" s="23">
        <f>SUM(CE110)</f>
        <v>1613271</v>
      </c>
      <c r="CF111" s="15"/>
      <c r="CG111" s="191"/>
      <c r="CH111" s="23">
        <f>SUM(CH110)</f>
        <v>1602139</v>
      </c>
      <c r="CI111" s="15"/>
      <c r="CJ111" s="235"/>
      <c r="CK111" s="23">
        <f>SUM(CK110)</f>
        <v>1613271</v>
      </c>
      <c r="CL111" s="15"/>
      <c r="CM111" s="235"/>
      <c r="CN111" s="23">
        <f>SUM(CN110)</f>
        <v>1607826</v>
      </c>
      <c r="CO111" s="15"/>
      <c r="CP111" s="235"/>
      <c r="CQ111" s="23">
        <f>SUM(CQ110)</f>
        <v>1613271</v>
      </c>
      <c r="CR111" s="15"/>
      <c r="CS111" s="235"/>
      <c r="CT111" s="23">
        <f>SUM(CT110)</f>
        <v>1599400</v>
      </c>
      <c r="CU111" s="15"/>
      <c r="CV111" s="235"/>
      <c r="CW111" s="23">
        <f>SUM(CW110)</f>
        <v>1611500</v>
      </c>
      <c r="CX111" s="15"/>
      <c r="CY111" s="235"/>
      <c r="CZ111" s="23">
        <f>SUM(CZ110)</f>
        <v>1613271</v>
      </c>
      <c r="DA111" s="15"/>
      <c r="DB111" s="191"/>
      <c r="DC111" s="23">
        <f>SUM(DC110)</f>
        <v>1603591</v>
      </c>
      <c r="DD111" s="15"/>
      <c r="DE111" s="191"/>
      <c r="DF111" s="23">
        <f>SUM(DF110)</f>
        <v>1599070</v>
      </c>
      <c r="DG111" s="15"/>
      <c r="DH111" s="235"/>
      <c r="DI111" s="23">
        <f>SUM(DI110)</f>
        <v>1600885</v>
      </c>
      <c r="DJ111" s="15"/>
      <c r="DK111" s="235"/>
      <c r="DL111" s="23">
        <f>SUM(DL110)</f>
        <v>1601765</v>
      </c>
      <c r="DM111" s="15"/>
    </row>
    <row r="112" spans="1:117" x14ac:dyDescent="0.25">
      <c r="A112" s="187">
        <v>14</v>
      </c>
      <c r="B112" s="3" t="s">
        <v>433</v>
      </c>
      <c r="C112" s="187"/>
      <c r="D112" s="233"/>
      <c r="E112" s="187"/>
      <c r="F112" s="187"/>
      <c r="G112" s="187"/>
      <c r="H112" s="187"/>
      <c r="I112" s="15"/>
      <c r="J112" s="191"/>
      <c r="K112" s="191"/>
      <c r="L112" s="15"/>
      <c r="M112" s="191"/>
      <c r="N112" s="191"/>
      <c r="O112" s="15"/>
      <c r="P112" s="191"/>
      <c r="Q112" s="191"/>
      <c r="R112" s="15"/>
      <c r="S112" s="191"/>
      <c r="T112" s="191"/>
      <c r="U112" s="15"/>
      <c r="V112" s="191"/>
      <c r="W112" s="191"/>
      <c r="X112" s="15"/>
      <c r="Y112" s="191"/>
      <c r="Z112" s="191"/>
      <c r="AA112" s="15"/>
      <c r="AB112" s="191"/>
      <c r="AC112" s="191"/>
      <c r="AD112" s="15"/>
      <c r="AE112" s="191"/>
      <c r="AF112" s="191"/>
      <c r="AG112" s="15"/>
      <c r="AH112" s="191"/>
      <c r="AI112" s="191"/>
      <c r="AJ112" s="15"/>
      <c r="AK112" s="191"/>
      <c r="AL112" s="191"/>
      <c r="AM112" s="15"/>
      <c r="AN112" s="191"/>
      <c r="AO112" s="191"/>
      <c r="AP112" s="15"/>
      <c r="AQ112" s="191"/>
      <c r="AR112" s="191"/>
      <c r="AS112" s="15"/>
      <c r="AT112" s="191"/>
      <c r="AU112" s="191"/>
      <c r="AV112" s="15"/>
      <c r="AW112" s="191"/>
      <c r="AX112" s="191"/>
      <c r="AY112" s="15"/>
      <c r="AZ112" s="191"/>
      <c r="BA112" s="191"/>
      <c r="BB112" s="15"/>
      <c r="BC112" s="191"/>
      <c r="BD112" s="191"/>
      <c r="BE112" s="15"/>
      <c r="BF112" s="191"/>
      <c r="BG112" s="191"/>
      <c r="BH112" s="15"/>
      <c r="BI112" s="191"/>
      <c r="BJ112" s="191"/>
      <c r="BK112" s="15"/>
      <c r="BL112" s="191"/>
      <c r="BM112" s="191"/>
      <c r="BN112" s="15"/>
      <c r="BO112" s="191"/>
      <c r="BP112" s="191"/>
      <c r="BQ112" s="15"/>
      <c r="BR112" s="191"/>
      <c r="BS112" s="191"/>
      <c r="BT112" s="15"/>
      <c r="BU112" s="191"/>
      <c r="BV112" s="191"/>
      <c r="BW112" s="15"/>
      <c r="BX112" s="191"/>
      <c r="BY112" s="191"/>
      <c r="BZ112" s="15"/>
      <c r="CA112" s="191"/>
      <c r="CB112" s="191"/>
      <c r="CC112" s="15"/>
      <c r="CD112" s="191"/>
      <c r="CE112" s="191"/>
      <c r="CF112" s="15"/>
      <c r="CG112" s="191"/>
      <c r="CH112" s="191"/>
      <c r="CI112" s="15"/>
      <c r="CJ112" s="235"/>
      <c r="CK112" s="235"/>
      <c r="CL112" s="15"/>
      <c r="CM112" s="235"/>
      <c r="CN112" s="235"/>
      <c r="CO112" s="15"/>
      <c r="CP112" s="235"/>
      <c r="CQ112" s="235"/>
      <c r="CR112" s="15"/>
      <c r="CS112" s="235"/>
      <c r="CT112" s="235"/>
      <c r="CU112" s="15"/>
      <c r="CV112" s="235"/>
      <c r="CW112" s="235"/>
      <c r="CX112" s="15"/>
      <c r="CY112" s="235"/>
      <c r="CZ112" s="235"/>
      <c r="DA112" s="15"/>
      <c r="DB112" s="191"/>
      <c r="DC112" s="191"/>
      <c r="DD112" s="15"/>
      <c r="DE112" s="191"/>
      <c r="DF112" s="191"/>
      <c r="DG112" s="15"/>
      <c r="DH112" s="235"/>
      <c r="DI112" s="235"/>
      <c r="DJ112" s="15"/>
      <c r="DK112" s="235"/>
      <c r="DL112" s="235"/>
      <c r="DM112" s="15"/>
    </row>
    <row r="113" spans="1:120" ht="15" x14ac:dyDescent="0.25">
      <c r="A113" s="197">
        <v>14.1</v>
      </c>
      <c r="B113" s="16" t="s">
        <v>434</v>
      </c>
      <c r="C113" s="15" t="s">
        <v>56</v>
      </c>
      <c r="D113" s="232">
        <v>50.22</v>
      </c>
      <c r="E113" s="18">
        <v>51032</v>
      </c>
      <c r="F113" s="17">
        <f t="shared" ref="F113:F115" si="899">ROUND(D113*E113,0)</f>
        <v>2562827</v>
      </c>
      <c r="G113" s="18">
        <v>50780</v>
      </c>
      <c r="H113" s="17">
        <f t="shared" ref="H113:H115" si="900">ROUND($D113*G113,0)</f>
        <v>2550172</v>
      </c>
      <c r="I113" s="52" t="str">
        <f t="shared" ref="I113:I115" si="901">+IF(G113&lt;=$E113,"OK","NO OK")</f>
        <v>OK</v>
      </c>
      <c r="J113" s="18">
        <v>51032</v>
      </c>
      <c r="K113" s="17">
        <f t="shared" ref="K113:K115" si="902">ROUND($D113*J113,0)</f>
        <v>2562827</v>
      </c>
      <c r="L113" s="52" t="str">
        <f t="shared" ref="L113:L115" si="903">+IF(J113&lt;=$E113,"OK","NO OK")</f>
        <v>OK</v>
      </c>
      <c r="M113" s="18">
        <v>50730</v>
      </c>
      <c r="N113" s="17">
        <f t="shared" ref="N113:N115" si="904">ROUND($D113*M113,0)</f>
        <v>2547661</v>
      </c>
      <c r="O113" s="52" t="str">
        <f t="shared" ref="O113:O115" si="905">+IF(M113&lt;=$E113,"OK","NO OK")</f>
        <v>OK</v>
      </c>
      <c r="P113" s="18">
        <v>50598</v>
      </c>
      <c r="Q113" s="17">
        <f t="shared" ref="Q113:Q115" si="906">ROUND($D113*P113,0)</f>
        <v>2541032</v>
      </c>
      <c r="R113" s="52" t="str">
        <f t="shared" ref="R113:R115" si="907">+IF(P113&lt;=$E113,"OK","NO OK")</f>
        <v>OK</v>
      </c>
      <c r="S113" s="18">
        <v>50859</v>
      </c>
      <c r="T113" s="17">
        <f t="shared" ref="T113:T115" si="908">ROUND($D113*S113,0)</f>
        <v>2554139</v>
      </c>
      <c r="U113" s="52" t="str">
        <f t="shared" ref="U113:U115" si="909">+IF(S113&lt;=$E113,"OK","NO OK")</f>
        <v>OK</v>
      </c>
      <c r="V113" s="18">
        <v>50496</v>
      </c>
      <c r="W113" s="17">
        <f t="shared" ref="W113:W115" si="910">ROUND($D113*V113,0)</f>
        <v>2535909</v>
      </c>
      <c r="X113" s="52" t="str">
        <f t="shared" ref="X113:X115" si="911">+IF(V113&lt;=$E113,"OK","NO OK")</f>
        <v>OK</v>
      </c>
      <c r="Y113" s="18">
        <v>51000</v>
      </c>
      <c r="Z113" s="17">
        <f t="shared" ref="Z113:Z115" si="912">ROUND($D113*Y113,0)</f>
        <v>2561220</v>
      </c>
      <c r="AA113" s="52" t="str">
        <f t="shared" ref="AA113:AA115" si="913">+IF(Y113&lt;=$E113,"OK","NO OK")</f>
        <v>OK</v>
      </c>
      <c r="AB113" s="18">
        <v>50624</v>
      </c>
      <c r="AC113" s="17">
        <f t="shared" ref="AC113:AC115" si="914">ROUND($D113*AB113,0)</f>
        <v>2542337</v>
      </c>
      <c r="AD113" s="52" t="str">
        <f t="shared" ref="AD113:AD115" si="915">+IF(AB113&lt;=$E113,"OK","NO OK")</f>
        <v>OK</v>
      </c>
      <c r="AE113" s="18">
        <v>50756</v>
      </c>
      <c r="AF113" s="17">
        <f t="shared" ref="AF113:AF115" si="916">ROUND($D113*AE113,0)</f>
        <v>2548966</v>
      </c>
      <c r="AG113" s="52" t="str">
        <f t="shared" ref="AG113:AG115" si="917">+IF(AE113&lt;=$E113,"OK","NO OK")</f>
        <v>OK</v>
      </c>
      <c r="AH113" s="18">
        <v>50850</v>
      </c>
      <c r="AI113" s="17">
        <f t="shared" ref="AI113:AI115" si="918">ROUND($D113*AH113,0)</f>
        <v>2553687</v>
      </c>
      <c r="AJ113" s="52" t="str">
        <f t="shared" ref="AJ113:AJ115" si="919">+IF(AH113&lt;=$E113,"OK","NO OK")</f>
        <v>OK</v>
      </c>
      <c r="AK113" s="18">
        <v>50598</v>
      </c>
      <c r="AL113" s="17">
        <f t="shared" ref="AL113:AL115" si="920">ROUND($D113*AK113,0)</f>
        <v>2541032</v>
      </c>
      <c r="AM113" s="52" t="str">
        <f t="shared" ref="AM113:AM115" si="921">+IF(AK113&lt;=$E113,"OK","NO OK")</f>
        <v>OK</v>
      </c>
      <c r="AN113" s="18">
        <v>51032</v>
      </c>
      <c r="AO113" s="17">
        <f t="shared" ref="AO113:AO115" si="922">ROUND($D113*AN113,0)</f>
        <v>2562827</v>
      </c>
      <c r="AP113" s="52" t="str">
        <f t="shared" ref="AP113:AP115" si="923">+IF(AN113&lt;=$E113,"OK","NO OK")</f>
        <v>OK</v>
      </c>
      <c r="AQ113" s="18">
        <v>50649</v>
      </c>
      <c r="AR113" s="17">
        <f t="shared" ref="AR113:AR115" si="924">ROUND($D113*AQ113,0)</f>
        <v>2543593</v>
      </c>
      <c r="AS113" s="52" t="str">
        <f t="shared" ref="AS113:AS115" si="925">+IF(AQ113&lt;=$E113,"OK","NO OK")</f>
        <v>OK</v>
      </c>
      <c r="AT113" s="18">
        <v>50659</v>
      </c>
      <c r="AU113" s="17">
        <f t="shared" ref="AU113:AU115" si="926">ROUND($D113*AT113,0)</f>
        <v>2544095</v>
      </c>
      <c r="AV113" s="52" t="str">
        <f t="shared" ref="AV113:AV115" si="927">+IF(AT113&lt;=$E113,"OK","NO OK")</f>
        <v>OK</v>
      </c>
      <c r="AW113" s="18">
        <v>51032</v>
      </c>
      <c r="AX113" s="17">
        <f t="shared" ref="AX113:AX115" si="928">ROUND($D113*AW113,0)</f>
        <v>2562827</v>
      </c>
      <c r="AY113" s="52" t="str">
        <f t="shared" ref="AY113:AY115" si="929">+IF(AW113&lt;=$E113,"OK","NO OK")</f>
        <v>OK</v>
      </c>
      <c r="AZ113" s="18">
        <v>51032</v>
      </c>
      <c r="BA113" s="17">
        <f t="shared" ref="BA113:BA115" si="930">ROUND($D113*AZ113,0)</f>
        <v>2562827</v>
      </c>
      <c r="BB113" s="52" t="str">
        <f t="shared" ref="BB113:BB115" si="931">+IF(AZ113&lt;=$E113,"OK","NO OK")</f>
        <v>OK</v>
      </c>
      <c r="BC113" s="18">
        <v>50731</v>
      </c>
      <c r="BD113" s="17">
        <f t="shared" ref="BD113:BD115" si="932">ROUND($D113*BC113,0)</f>
        <v>2547711</v>
      </c>
      <c r="BE113" s="52" t="str">
        <f t="shared" ref="BE113:BE115" si="933">+IF(BC113&lt;=$E113,"OK","NO OK")</f>
        <v>OK</v>
      </c>
      <c r="BF113" s="18">
        <v>50792</v>
      </c>
      <c r="BG113" s="17">
        <f t="shared" ref="BG113:BG115" si="934">ROUND($D113*BF113,0)</f>
        <v>2550774</v>
      </c>
      <c r="BH113" s="52" t="str">
        <f t="shared" ref="BH113:BH115" si="935">+IF(BF113&lt;=$E113,"OK","NO OK")</f>
        <v>OK</v>
      </c>
      <c r="BI113" s="18">
        <v>50575</v>
      </c>
      <c r="BJ113" s="17">
        <f t="shared" ref="BJ113:BJ115" si="936">ROUND($D113*BI113,0)</f>
        <v>2539877</v>
      </c>
      <c r="BK113" s="52" t="str">
        <f t="shared" ref="BK113:BK115" si="937">+IF(BI113&lt;=$E113,"OK","NO OK")</f>
        <v>OK</v>
      </c>
      <c r="BL113" s="18">
        <v>50726</v>
      </c>
      <c r="BM113" s="17">
        <f t="shared" ref="BM113:BM115" si="938">ROUND($D113*BL113,0)</f>
        <v>2547460</v>
      </c>
      <c r="BN113" s="52" t="str">
        <f t="shared" ref="BN113:BN115" si="939">+IF(BL113&lt;=$E113,"OK","NO OK")</f>
        <v>OK</v>
      </c>
      <c r="BO113" s="18">
        <v>50557</v>
      </c>
      <c r="BP113" s="17">
        <f t="shared" ref="BP113:BP115" si="940">ROUND($D113*BO113,0)</f>
        <v>2538973</v>
      </c>
      <c r="BQ113" s="52" t="str">
        <f t="shared" ref="BQ113:BQ115" si="941">+IF(BO113&lt;=$E113,"OK","NO OK")</f>
        <v>OK</v>
      </c>
      <c r="BR113" s="18">
        <v>50573</v>
      </c>
      <c r="BS113" s="17">
        <f t="shared" ref="BS113:BS115" si="942">ROUND($D113*BR113,0)</f>
        <v>2539776</v>
      </c>
      <c r="BT113" s="52" t="str">
        <f t="shared" ref="BT113:BT115" si="943">+IF(BR113&lt;=$E113,"OK","NO OK")</f>
        <v>OK</v>
      </c>
      <c r="BU113" s="18">
        <v>51032</v>
      </c>
      <c r="BV113" s="17">
        <f t="shared" ref="BV113:BV115" si="944">ROUND($D113*BU113,0)</f>
        <v>2562827</v>
      </c>
      <c r="BW113" s="52" t="str">
        <f t="shared" ref="BW113:BW115" si="945">+IF(BU113&lt;=$E113,"OK","NO OK")</f>
        <v>OK</v>
      </c>
      <c r="BX113" s="18">
        <v>50675</v>
      </c>
      <c r="BY113" s="17">
        <f t="shared" ref="BY113:BY115" si="946">ROUND($D113*BX113,0)</f>
        <v>2544899</v>
      </c>
      <c r="BZ113" s="52" t="str">
        <f t="shared" ref="BZ113:BZ115" si="947">+IF(BX113&lt;=$E113,"OK","NO OK")</f>
        <v>OK</v>
      </c>
      <c r="CA113" s="18">
        <v>51032</v>
      </c>
      <c r="CB113" s="17">
        <f t="shared" ref="CB113:CB115" si="948">ROUND($D113*CA113,0)</f>
        <v>2562827</v>
      </c>
      <c r="CC113" s="52" t="str">
        <f t="shared" ref="CC113:CC115" si="949">+IF(CA113&lt;=$E113,"OK","NO OK")</f>
        <v>OK</v>
      </c>
      <c r="CD113" s="18">
        <v>51000</v>
      </c>
      <c r="CE113" s="17">
        <f t="shared" ref="CE113:CE115" si="950">ROUND($D113*CD113,0)</f>
        <v>2561220</v>
      </c>
      <c r="CF113" s="52" t="str">
        <f t="shared" ref="CF113:CF115" si="951">+IF(CD113&lt;=$E113,"OK","NO OK")</f>
        <v>OK</v>
      </c>
      <c r="CG113" s="18">
        <v>50680</v>
      </c>
      <c r="CH113" s="17">
        <f t="shared" ref="CH113:CH115" si="952">ROUND($D113*CG113,0)</f>
        <v>2545150</v>
      </c>
      <c r="CI113" s="52" t="str">
        <f t="shared" ref="CI113:CI115" si="953">+IF(CG113&lt;=$E113,"OK","NO OK")</f>
        <v>OK</v>
      </c>
      <c r="CJ113" s="18">
        <v>51032</v>
      </c>
      <c r="CK113" s="17">
        <f t="shared" ref="CK113:CK115" si="954">ROUND($D113*CJ113,0)</f>
        <v>2562827</v>
      </c>
      <c r="CL113" s="52" t="str">
        <f t="shared" ref="CL113:CL115" si="955">+IF(CJ113&lt;=$E113,"OK","NO OK")</f>
        <v>OK</v>
      </c>
      <c r="CM113" s="18">
        <v>51000</v>
      </c>
      <c r="CN113" s="17">
        <f t="shared" ref="CN113:CN115" si="956">ROUND($D113*CM113,0)</f>
        <v>2561220</v>
      </c>
      <c r="CO113" s="52" t="str">
        <f t="shared" ref="CO113:CO115" si="957">+IF(CM113&lt;=$E113,"OK","NO OK")</f>
        <v>OK</v>
      </c>
      <c r="CP113" s="18">
        <v>51032</v>
      </c>
      <c r="CQ113" s="17">
        <f t="shared" ref="CQ113:CQ115" si="958">ROUND($D113*CP113,0)</f>
        <v>2562827</v>
      </c>
      <c r="CR113" s="52" t="str">
        <f t="shared" ref="CR113:CR115" si="959">+IF(CP113&lt;=$E113,"OK","NO OK")</f>
        <v>OK</v>
      </c>
      <c r="CS113" s="18">
        <v>50593</v>
      </c>
      <c r="CT113" s="17">
        <f t="shared" ref="CT113:CT115" si="960">ROUND($D113*CS113,0)</f>
        <v>2540780</v>
      </c>
      <c r="CU113" s="52" t="str">
        <f t="shared" ref="CU113:CU115" si="961">+IF(CS113&lt;=$E113,"OK","NO OK")</f>
        <v>OK</v>
      </c>
      <c r="CV113" s="18">
        <v>50976</v>
      </c>
      <c r="CW113" s="17">
        <f t="shared" ref="CW113:CW115" si="962">ROUND($D113*CV113,0)</f>
        <v>2560015</v>
      </c>
      <c r="CX113" s="52" t="str">
        <f t="shared" ref="CX113:CX115" si="963">+IF(CV113&lt;=$E113,"OK","NO OK")</f>
        <v>OK</v>
      </c>
      <c r="CY113" s="18">
        <v>51032</v>
      </c>
      <c r="CZ113" s="17">
        <f t="shared" ref="CZ113:CZ115" si="964">ROUND($D113*CY113,0)</f>
        <v>2562827</v>
      </c>
      <c r="DA113" s="52" t="str">
        <f t="shared" ref="DA113:DA115" si="965">+IF(CY113&lt;=$E113,"OK","NO OK")</f>
        <v>OK</v>
      </c>
      <c r="DB113" s="18">
        <v>50726</v>
      </c>
      <c r="DC113" s="17">
        <f t="shared" ref="DC113:DC115" si="966">ROUND($D113*DB113,0)</f>
        <v>2547460</v>
      </c>
      <c r="DD113" s="52" t="str">
        <f t="shared" ref="DD113:DD115" si="967">+IF(DB113&lt;=$E113,"OK","NO OK")</f>
        <v>OK</v>
      </c>
      <c r="DE113" s="18">
        <v>50583</v>
      </c>
      <c r="DF113" s="17">
        <f t="shared" ref="DF113:DF115" si="968">ROUND($D113*DE113,0)</f>
        <v>2540278</v>
      </c>
      <c r="DG113" s="52" t="str">
        <f t="shared" ref="DG113:DG115" si="969">+IF(DE113&lt;=$E113,"OK","NO OK")</f>
        <v>OK</v>
      </c>
      <c r="DH113" s="18">
        <v>50640</v>
      </c>
      <c r="DI113" s="17">
        <f t="shared" ref="DI113:DI115" si="970">ROUND($D113*DH113,0)</f>
        <v>2543141</v>
      </c>
      <c r="DJ113" s="52" t="str">
        <f t="shared" ref="DJ113:DJ115" si="971">+IF(DH113&lt;=$E113,"OK","NO OK")</f>
        <v>OK</v>
      </c>
      <c r="DK113" s="18">
        <v>50668</v>
      </c>
      <c r="DL113" s="17">
        <f t="shared" ref="DL113:DL115" si="972">ROUND($D113*DK113,0)</f>
        <v>2544547</v>
      </c>
      <c r="DM113" s="52" t="str">
        <f t="shared" ref="DM113:DM115" si="973">+IF(DK113&lt;=$E113,"OK","NO OK")</f>
        <v>OK</v>
      </c>
    </row>
    <row r="114" spans="1:120" ht="15" x14ac:dyDescent="0.25">
      <c r="A114" s="197">
        <v>14.2</v>
      </c>
      <c r="B114" s="16" t="s">
        <v>435</v>
      </c>
      <c r="C114" s="15" t="s">
        <v>56</v>
      </c>
      <c r="D114" s="232">
        <v>75.28</v>
      </c>
      <c r="E114" s="18">
        <v>48336</v>
      </c>
      <c r="F114" s="17">
        <f t="shared" si="899"/>
        <v>3638734</v>
      </c>
      <c r="G114" s="18">
        <v>48092</v>
      </c>
      <c r="H114" s="17">
        <f t="shared" si="900"/>
        <v>3620366</v>
      </c>
      <c r="I114" s="52" t="str">
        <f t="shared" si="901"/>
        <v>OK</v>
      </c>
      <c r="J114" s="18">
        <v>48336</v>
      </c>
      <c r="K114" s="17">
        <f t="shared" si="902"/>
        <v>3638734</v>
      </c>
      <c r="L114" s="52" t="str">
        <f t="shared" si="903"/>
        <v>OK</v>
      </c>
      <c r="M114" s="18">
        <v>48050</v>
      </c>
      <c r="N114" s="17">
        <f t="shared" si="904"/>
        <v>3617204</v>
      </c>
      <c r="O114" s="52" t="str">
        <f t="shared" si="905"/>
        <v>OK</v>
      </c>
      <c r="P114" s="18">
        <v>47925</v>
      </c>
      <c r="Q114" s="17">
        <f t="shared" si="906"/>
        <v>3607794</v>
      </c>
      <c r="R114" s="52" t="str">
        <f t="shared" si="907"/>
        <v>OK</v>
      </c>
      <c r="S114" s="18">
        <v>48172</v>
      </c>
      <c r="T114" s="17">
        <f t="shared" si="908"/>
        <v>3626388</v>
      </c>
      <c r="U114" s="52" t="str">
        <f t="shared" si="909"/>
        <v>OK</v>
      </c>
      <c r="V114" s="18">
        <v>47828</v>
      </c>
      <c r="W114" s="17">
        <f t="shared" si="910"/>
        <v>3600492</v>
      </c>
      <c r="X114" s="52" t="str">
        <f t="shared" si="911"/>
        <v>OK</v>
      </c>
      <c r="Y114" s="18">
        <v>48000</v>
      </c>
      <c r="Z114" s="17">
        <f t="shared" si="912"/>
        <v>3613440</v>
      </c>
      <c r="AA114" s="52" t="str">
        <f t="shared" si="913"/>
        <v>OK</v>
      </c>
      <c r="AB114" s="18">
        <v>47949</v>
      </c>
      <c r="AC114" s="17">
        <f t="shared" si="914"/>
        <v>3609601</v>
      </c>
      <c r="AD114" s="52" t="str">
        <f t="shared" si="915"/>
        <v>OK</v>
      </c>
      <c r="AE114" s="18">
        <v>48075</v>
      </c>
      <c r="AF114" s="17">
        <f t="shared" si="916"/>
        <v>3619086</v>
      </c>
      <c r="AG114" s="52" t="str">
        <f t="shared" si="917"/>
        <v>OK</v>
      </c>
      <c r="AH114" s="18">
        <v>48170</v>
      </c>
      <c r="AI114" s="17">
        <f t="shared" si="918"/>
        <v>3626238</v>
      </c>
      <c r="AJ114" s="52" t="str">
        <f t="shared" si="919"/>
        <v>OK</v>
      </c>
      <c r="AK114" s="18">
        <v>47925</v>
      </c>
      <c r="AL114" s="17">
        <f t="shared" si="920"/>
        <v>3607794</v>
      </c>
      <c r="AM114" s="52" t="str">
        <f t="shared" si="921"/>
        <v>OK</v>
      </c>
      <c r="AN114" s="18">
        <v>48336</v>
      </c>
      <c r="AO114" s="17">
        <f t="shared" si="922"/>
        <v>3638734</v>
      </c>
      <c r="AP114" s="52" t="str">
        <f t="shared" si="923"/>
        <v>OK</v>
      </c>
      <c r="AQ114" s="18">
        <v>47973</v>
      </c>
      <c r="AR114" s="17">
        <f t="shared" si="924"/>
        <v>3611407</v>
      </c>
      <c r="AS114" s="52" t="str">
        <f t="shared" si="925"/>
        <v>OK</v>
      </c>
      <c r="AT114" s="18">
        <v>47983</v>
      </c>
      <c r="AU114" s="17">
        <f t="shared" si="926"/>
        <v>3612160</v>
      </c>
      <c r="AV114" s="52" t="str">
        <f t="shared" si="927"/>
        <v>OK</v>
      </c>
      <c r="AW114" s="18">
        <v>48336</v>
      </c>
      <c r="AX114" s="17">
        <f t="shared" si="928"/>
        <v>3638734</v>
      </c>
      <c r="AY114" s="52" t="str">
        <f t="shared" si="929"/>
        <v>OK</v>
      </c>
      <c r="AZ114" s="18">
        <v>48336</v>
      </c>
      <c r="BA114" s="17">
        <f t="shared" si="930"/>
        <v>3638734</v>
      </c>
      <c r="BB114" s="52" t="str">
        <f t="shared" si="931"/>
        <v>OK</v>
      </c>
      <c r="BC114" s="18">
        <v>48051</v>
      </c>
      <c r="BD114" s="17">
        <f t="shared" si="932"/>
        <v>3617279</v>
      </c>
      <c r="BE114" s="52" t="str">
        <f t="shared" si="933"/>
        <v>OK</v>
      </c>
      <c r="BF114" s="18">
        <v>48109</v>
      </c>
      <c r="BG114" s="17">
        <f t="shared" si="934"/>
        <v>3621646</v>
      </c>
      <c r="BH114" s="52" t="str">
        <f t="shared" si="935"/>
        <v>OK</v>
      </c>
      <c r="BI114" s="18">
        <v>47903</v>
      </c>
      <c r="BJ114" s="17">
        <f t="shared" si="936"/>
        <v>3606138</v>
      </c>
      <c r="BK114" s="52" t="str">
        <f t="shared" si="937"/>
        <v>OK</v>
      </c>
      <c r="BL114" s="18">
        <v>48046</v>
      </c>
      <c r="BM114" s="17">
        <f t="shared" si="938"/>
        <v>3616903</v>
      </c>
      <c r="BN114" s="52" t="str">
        <f t="shared" si="939"/>
        <v>OK</v>
      </c>
      <c r="BO114" s="18">
        <v>47886</v>
      </c>
      <c r="BP114" s="17">
        <f t="shared" si="940"/>
        <v>3604858</v>
      </c>
      <c r="BQ114" s="52" t="str">
        <f t="shared" si="941"/>
        <v>OK</v>
      </c>
      <c r="BR114" s="18">
        <v>47901</v>
      </c>
      <c r="BS114" s="17">
        <f t="shared" si="942"/>
        <v>3605987</v>
      </c>
      <c r="BT114" s="52" t="str">
        <f t="shared" si="943"/>
        <v>OK</v>
      </c>
      <c r="BU114" s="18">
        <v>48336</v>
      </c>
      <c r="BV114" s="17">
        <f t="shared" si="944"/>
        <v>3638734</v>
      </c>
      <c r="BW114" s="52" t="str">
        <f t="shared" si="945"/>
        <v>OK</v>
      </c>
      <c r="BX114" s="18">
        <v>47998</v>
      </c>
      <c r="BY114" s="17">
        <f t="shared" si="946"/>
        <v>3613289</v>
      </c>
      <c r="BZ114" s="52" t="str">
        <f t="shared" si="947"/>
        <v>OK</v>
      </c>
      <c r="CA114" s="18">
        <v>48336</v>
      </c>
      <c r="CB114" s="17">
        <f t="shared" si="948"/>
        <v>3638734</v>
      </c>
      <c r="CC114" s="52" t="str">
        <f t="shared" si="949"/>
        <v>OK</v>
      </c>
      <c r="CD114" s="18">
        <v>48300</v>
      </c>
      <c r="CE114" s="17">
        <f t="shared" si="950"/>
        <v>3636024</v>
      </c>
      <c r="CF114" s="52" t="str">
        <f t="shared" si="951"/>
        <v>OK</v>
      </c>
      <c r="CG114" s="18">
        <v>48002</v>
      </c>
      <c r="CH114" s="17">
        <f t="shared" si="952"/>
        <v>3613591</v>
      </c>
      <c r="CI114" s="52" t="str">
        <f t="shared" si="953"/>
        <v>OK</v>
      </c>
      <c r="CJ114" s="18">
        <v>48336</v>
      </c>
      <c r="CK114" s="17">
        <f t="shared" si="954"/>
        <v>3638734</v>
      </c>
      <c r="CL114" s="52" t="str">
        <f t="shared" si="955"/>
        <v>OK</v>
      </c>
      <c r="CM114" s="18">
        <v>48300</v>
      </c>
      <c r="CN114" s="17">
        <f t="shared" si="956"/>
        <v>3636024</v>
      </c>
      <c r="CO114" s="52" t="str">
        <f t="shared" si="957"/>
        <v>OK</v>
      </c>
      <c r="CP114" s="18">
        <v>48335</v>
      </c>
      <c r="CQ114" s="17">
        <f t="shared" si="958"/>
        <v>3638659</v>
      </c>
      <c r="CR114" s="52" t="str">
        <f t="shared" si="959"/>
        <v>OK</v>
      </c>
      <c r="CS114" s="18">
        <v>47920</v>
      </c>
      <c r="CT114" s="17">
        <f t="shared" si="960"/>
        <v>3607418</v>
      </c>
      <c r="CU114" s="52" t="str">
        <f t="shared" si="961"/>
        <v>OK</v>
      </c>
      <c r="CV114" s="18">
        <v>48283</v>
      </c>
      <c r="CW114" s="17">
        <f t="shared" si="962"/>
        <v>3634744</v>
      </c>
      <c r="CX114" s="52" t="str">
        <f t="shared" si="963"/>
        <v>OK</v>
      </c>
      <c r="CY114" s="18">
        <v>48336</v>
      </c>
      <c r="CZ114" s="17">
        <f t="shared" si="964"/>
        <v>3638734</v>
      </c>
      <c r="DA114" s="52" t="str">
        <f t="shared" si="965"/>
        <v>OK</v>
      </c>
      <c r="DB114" s="18">
        <v>48046</v>
      </c>
      <c r="DC114" s="17">
        <f t="shared" si="966"/>
        <v>3616903</v>
      </c>
      <c r="DD114" s="52" t="str">
        <f t="shared" si="967"/>
        <v>OK</v>
      </c>
      <c r="DE114" s="18">
        <v>47911</v>
      </c>
      <c r="DF114" s="17">
        <f t="shared" si="968"/>
        <v>3606740</v>
      </c>
      <c r="DG114" s="52" t="str">
        <f t="shared" si="969"/>
        <v>OK</v>
      </c>
      <c r="DH114" s="18">
        <v>47965</v>
      </c>
      <c r="DI114" s="17">
        <f t="shared" si="970"/>
        <v>3610805</v>
      </c>
      <c r="DJ114" s="52" t="str">
        <f t="shared" si="971"/>
        <v>OK</v>
      </c>
      <c r="DK114" s="18">
        <v>47991</v>
      </c>
      <c r="DL114" s="17">
        <f t="shared" si="972"/>
        <v>3612762</v>
      </c>
      <c r="DM114" s="52" t="str">
        <f t="shared" si="973"/>
        <v>OK</v>
      </c>
    </row>
    <row r="115" spans="1:120" ht="15" x14ac:dyDescent="0.25">
      <c r="A115" s="197">
        <v>14.3</v>
      </c>
      <c r="B115" s="16" t="s">
        <v>436</v>
      </c>
      <c r="C115" s="15" t="s">
        <v>331</v>
      </c>
      <c r="D115" s="232">
        <v>17.940000000000001</v>
      </c>
      <c r="E115" s="18">
        <v>55370</v>
      </c>
      <c r="F115" s="17">
        <f t="shared" si="899"/>
        <v>993338</v>
      </c>
      <c r="G115" s="18">
        <v>55152</v>
      </c>
      <c r="H115" s="17">
        <f t="shared" si="900"/>
        <v>989427</v>
      </c>
      <c r="I115" s="52" t="str">
        <f t="shared" si="901"/>
        <v>OK</v>
      </c>
      <c r="J115" s="18">
        <v>55370</v>
      </c>
      <c r="K115" s="17">
        <f t="shared" si="902"/>
        <v>993338</v>
      </c>
      <c r="L115" s="52" t="str">
        <f t="shared" si="903"/>
        <v>OK</v>
      </c>
      <c r="M115" s="18">
        <v>55042</v>
      </c>
      <c r="N115" s="17">
        <f t="shared" si="904"/>
        <v>987453</v>
      </c>
      <c r="O115" s="52" t="str">
        <f t="shared" si="905"/>
        <v>OK</v>
      </c>
      <c r="P115" s="18">
        <v>54899</v>
      </c>
      <c r="Q115" s="17">
        <f t="shared" si="906"/>
        <v>984888</v>
      </c>
      <c r="R115" s="52" t="str">
        <f t="shared" si="907"/>
        <v>OK</v>
      </c>
      <c r="S115" s="18">
        <v>55182</v>
      </c>
      <c r="T115" s="17">
        <f t="shared" si="908"/>
        <v>989965</v>
      </c>
      <c r="U115" s="52" t="str">
        <f t="shared" si="909"/>
        <v>OK</v>
      </c>
      <c r="V115" s="18">
        <v>54789</v>
      </c>
      <c r="W115" s="17">
        <f t="shared" si="910"/>
        <v>982915</v>
      </c>
      <c r="X115" s="52" t="str">
        <f t="shared" si="911"/>
        <v>OK</v>
      </c>
      <c r="Y115" s="18">
        <v>55000</v>
      </c>
      <c r="Z115" s="17">
        <f t="shared" si="912"/>
        <v>986700</v>
      </c>
      <c r="AA115" s="52" t="str">
        <f t="shared" si="913"/>
        <v>OK</v>
      </c>
      <c r="AB115" s="18">
        <v>54927</v>
      </c>
      <c r="AC115" s="17">
        <f t="shared" si="914"/>
        <v>985390</v>
      </c>
      <c r="AD115" s="52" t="str">
        <f t="shared" si="915"/>
        <v>OK</v>
      </c>
      <c r="AE115" s="18">
        <v>55071</v>
      </c>
      <c r="AF115" s="17">
        <f t="shared" si="916"/>
        <v>987974</v>
      </c>
      <c r="AG115" s="52" t="str">
        <f t="shared" si="917"/>
        <v>OK</v>
      </c>
      <c r="AH115" s="18">
        <v>55180</v>
      </c>
      <c r="AI115" s="17">
        <f t="shared" si="918"/>
        <v>989929</v>
      </c>
      <c r="AJ115" s="52" t="str">
        <f t="shared" si="919"/>
        <v>OK</v>
      </c>
      <c r="AK115" s="18">
        <v>54899</v>
      </c>
      <c r="AL115" s="17">
        <f t="shared" si="920"/>
        <v>984888</v>
      </c>
      <c r="AM115" s="52" t="str">
        <f t="shared" si="921"/>
        <v>OK</v>
      </c>
      <c r="AN115" s="18">
        <v>55370</v>
      </c>
      <c r="AO115" s="17">
        <f t="shared" si="922"/>
        <v>993338</v>
      </c>
      <c r="AP115" s="52" t="str">
        <f t="shared" si="923"/>
        <v>OK</v>
      </c>
      <c r="AQ115" s="18">
        <v>54955</v>
      </c>
      <c r="AR115" s="17">
        <f t="shared" si="924"/>
        <v>985893</v>
      </c>
      <c r="AS115" s="52" t="str">
        <f t="shared" si="925"/>
        <v>OK</v>
      </c>
      <c r="AT115" s="18">
        <v>54966</v>
      </c>
      <c r="AU115" s="17">
        <f t="shared" si="926"/>
        <v>986090</v>
      </c>
      <c r="AV115" s="52" t="str">
        <f t="shared" si="927"/>
        <v>OK</v>
      </c>
      <c r="AW115" s="18">
        <v>55370</v>
      </c>
      <c r="AX115" s="17">
        <f t="shared" si="928"/>
        <v>993338</v>
      </c>
      <c r="AY115" s="52" t="str">
        <f t="shared" si="929"/>
        <v>OK</v>
      </c>
      <c r="AZ115" s="18">
        <v>55370</v>
      </c>
      <c r="BA115" s="17">
        <f t="shared" si="930"/>
        <v>993338</v>
      </c>
      <c r="BB115" s="52" t="str">
        <f t="shared" si="931"/>
        <v>OK</v>
      </c>
      <c r="BC115" s="18">
        <v>55043</v>
      </c>
      <c r="BD115" s="17">
        <f t="shared" si="932"/>
        <v>987471</v>
      </c>
      <c r="BE115" s="52" t="str">
        <f t="shared" si="933"/>
        <v>OK</v>
      </c>
      <c r="BF115" s="18">
        <v>55110</v>
      </c>
      <c r="BG115" s="17">
        <f t="shared" si="934"/>
        <v>988673</v>
      </c>
      <c r="BH115" s="52" t="str">
        <f t="shared" si="935"/>
        <v>OK</v>
      </c>
      <c r="BI115" s="18">
        <v>54874</v>
      </c>
      <c r="BJ115" s="17">
        <f t="shared" si="936"/>
        <v>984440</v>
      </c>
      <c r="BK115" s="52" t="str">
        <f t="shared" si="937"/>
        <v>OK</v>
      </c>
      <c r="BL115" s="18">
        <v>55038</v>
      </c>
      <c r="BM115" s="17">
        <f t="shared" si="938"/>
        <v>987382</v>
      </c>
      <c r="BN115" s="52" t="str">
        <f t="shared" si="939"/>
        <v>OK</v>
      </c>
      <c r="BO115" s="18">
        <v>54854</v>
      </c>
      <c r="BP115" s="17">
        <f t="shared" si="940"/>
        <v>984081</v>
      </c>
      <c r="BQ115" s="52" t="str">
        <f t="shared" si="941"/>
        <v>OK</v>
      </c>
      <c r="BR115" s="18">
        <v>54872</v>
      </c>
      <c r="BS115" s="17">
        <f t="shared" si="942"/>
        <v>984404</v>
      </c>
      <c r="BT115" s="52" t="str">
        <f t="shared" si="943"/>
        <v>OK</v>
      </c>
      <c r="BU115" s="18">
        <v>55370</v>
      </c>
      <c r="BV115" s="17">
        <f t="shared" si="944"/>
        <v>993338</v>
      </c>
      <c r="BW115" s="52" t="str">
        <f t="shared" si="945"/>
        <v>OK</v>
      </c>
      <c r="BX115" s="18">
        <v>54982</v>
      </c>
      <c r="BY115" s="17">
        <f t="shared" si="946"/>
        <v>986377</v>
      </c>
      <c r="BZ115" s="52" t="str">
        <f t="shared" si="947"/>
        <v>OK</v>
      </c>
      <c r="CA115" s="18">
        <v>55370</v>
      </c>
      <c r="CB115" s="17">
        <f t="shared" si="948"/>
        <v>993338</v>
      </c>
      <c r="CC115" s="52" t="str">
        <f t="shared" si="949"/>
        <v>OK</v>
      </c>
      <c r="CD115" s="18">
        <v>55300</v>
      </c>
      <c r="CE115" s="17">
        <f t="shared" si="950"/>
        <v>992082</v>
      </c>
      <c r="CF115" s="52" t="str">
        <f t="shared" si="951"/>
        <v>OK</v>
      </c>
      <c r="CG115" s="18">
        <v>54988</v>
      </c>
      <c r="CH115" s="17">
        <f t="shared" si="952"/>
        <v>986485</v>
      </c>
      <c r="CI115" s="52" t="str">
        <f t="shared" si="953"/>
        <v>OK</v>
      </c>
      <c r="CJ115" s="18">
        <v>55370</v>
      </c>
      <c r="CK115" s="17">
        <f t="shared" si="954"/>
        <v>993338</v>
      </c>
      <c r="CL115" s="52" t="str">
        <f t="shared" si="955"/>
        <v>OK</v>
      </c>
      <c r="CM115" s="18">
        <v>55300</v>
      </c>
      <c r="CN115" s="17">
        <f t="shared" si="956"/>
        <v>992082</v>
      </c>
      <c r="CO115" s="52" t="str">
        <f t="shared" si="957"/>
        <v>OK</v>
      </c>
      <c r="CP115" s="18">
        <v>55370</v>
      </c>
      <c r="CQ115" s="17">
        <f t="shared" si="958"/>
        <v>993338</v>
      </c>
      <c r="CR115" s="52" t="str">
        <f t="shared" si="959"/>
        <v>OK</v>
      </c>
      <c r="CS115" s="18">
        <v>54894</v>
      </c>
      <c r="CT115" s="17">
        <f t="shared" si="960"/>
        <v>984798</v>
      </c>
      <c r="CU115" s="52" t="str">
        <f t="shared" si="961"/>
        <v>OK</v>
      </c>
      <c r="CV115" s="18">
        <v>55309</v>
      </c>
      <c r="CW115" s="17">
        <f t="shared" si="962"/>
        <v>992243</v>
      </c>
      <c r="CX115" s="52" t="str">
        <f t="shared" si="963"/>
        <v>OK</v>
      </c>
      <c r="CY115" s="18">
        <v>55370</v>
      </c>
      <c r="CZ115" s="17">
        <f t="shared" si="964"/>
        <v>993338</v>
      </c>
      <c r="DA115" s="52" t="str">
        <f t="shared" si="965"/>
        <v>OK</v>
      </c>
      <c r="DB115" s="18">
        <v>55038</v>
      </c>
      <c r="DC115" s="17">
        <f t="shared" si="966"/>
        <v>987382</v>
      </c>
      <c r="DD115" s="52" t="str">
        <f t="shared" si="967"/>
        <v>OK</v>
      </c>
      <c r="DE115" s="18">
        <v>54883</v>
      </c>
      <c r="DF115" s="17">
        <f t="shared" si="968"/>
        <v>984601</v>
      </c>
      <c r="DG115" s="52" t="str">
        <f t="shared" si="969"/>
        <v>OK</v>
      </c>
      <c r="DH115" s="18">
        <v>54945</v>
      </c>
      <c r="DI115" s="17">
        <f t="shared" si="970"/>
        <v>985713</v>
      </c>
      <c r="DJ115" s="52" t="str">
        <f t="shared" si="971"/>
        <v>OK</v>
      </c>
      <c r="DK115" s="18">
        <v>54975</v>
      </c>
      <c r="DL115" s="17">
        <f t="shared" si="972"/>
        <v>986252</v>
      </c>
      <c r="DM115" s="52" t="str">
        <f t="shared" si="973"/>
        <v>OK</v>
      </c>
    </row>
    <row r="116" spans="1:120" x14ac:dyDescent="0.25">
      <c r="A116" s="187"/>
      <c r="B116" s="3" t="s">
        <v>437</v>
      </c>
      <c r="C116" s="187"/>
      <c r="D116" s="233"/>
      <c r="E116" s="187"/>
      <c r="F116" s="23">
        <f>SUM(F113:F115)</f>
        <v>7194899</v>
      </c>
      <c r="G116" s="187"/>
      <c r="H116" s="23">
        <f>SUM(H113:H115)</f>
        <v>7159965</v>
      </c>
      <c r="I116" s="15"/>
      <c r="J116" s="191"/>
      <c r="K116" s="23">
        <f>SUM(K113:K115)</f>
        <v>7194899</v>
      </c>
      <c r="L116" s="15"/>
      <c r="M116" s="191"/>
      <c r="N116" s="23">
        <f>SUM(N113:N115)</f>
        <v>7152318</v>
      </c>
      <c r="O116" s="15"/>
      <c r="P116" s="191"/>
      <c r="Q116" s="23">
        <f>SUM(Q113:Q115)</f>
        <v>7133714</v>
      </c>
      <c r="R116" s="15"/>
      <c r="S116" s="191"/>
      <c r="T116" s="23">
        <f>SUM(T113:T115)</f>
        <v>7170492</v>
      </c>
      <c r="U116" s="15"/>
      <c r="V116" s="191"/>
      <c r="W116" s="23">
        <f>SUM(W113:W115)</f>
        <v>7119316</v>
      </c>
      <c r="X116" s="15"/>
      <c r="Y116" s="191"/>
      <c r="Z116" s="23">
        <f>SUM(Z113:Z115)</f>
        <v>7161360</v>
      </c>
      <c r="AA116" s="15"/>
      <c r="AB116" s="191"/>
      <c r="AC116" s="23">
        <f>SUM(AC113:AC115)</f>
        <v>7137328</v>
      </c>
      <c r="AD116" s="15"/>
      <c r="AE116" s="191"/>
      <c r="AF116" s="23">
        <f>SUM(AF113:AF115)</f>
        <v>7156026</v>
      </c>
      <c r="AG116" s="15"/>
      <c r="AH116" s="191"/>
      <c r="AI116" s="23">
        <f>SUM(AI113:AI115)</f>
        <v>7169854</v>
      </c>
      <c r="AJ116" s="15"/>
      <c r="AK116" s="191"/>
      <c r="AL116" s="23">
        <f>SUM(AL113:AL115)</f>
        <v>7133714</v>
      </c>
      <c r="AM116" s="15"/>
      <c r="AN116" s="191"/>
      <c r="AO116" s="23">
        <f>SUM(AO113:AO115)</f>
        <v>7194899</v>
      </c>
      <c r="AP116" s="15"/>
      <c r="AQ116" s="191"/>
      <c r="AR116" s="23">
        <f>SUM(AR113:AR115)</f>
        <v>7140893</v>
      </c>
      <c r="AS116" s="15"/>
      <c r="AT116" s="191"/>
      <c r="AU116" s="23">
        <f>SUM(AU113:AU115)</f>
        <v>7142345</v>
      </c>
      <c r="AV116" s="15"/>
      <c r="AW116" s="191"/>
      <c r="AX116" s="23">
        <f>SUM(AX113:AX115)</f>
        <v>7194899</v>
      </c>
      <c r="AY116" s="15"/>
      <c r="AZ116" s="191"/>
      <c r="BA116" s="23">
        <f>SUM(BA113:BA115)</f>
        <v>7194899</v>
      </c>
      <c r="BB116" s="15"/>
      <c r="BC116" s="191"/>
      <c r="BD116" s="23">
        <f>SUM(BD113:BD115)</f>
        <v>7152461</v>
      </c>
      <c r="BE116" s="15"/>
      <c r="BF116" s="191"/>
      <c r="BG116" s="23">
        <f>SUM(BG113:BG115)</f>
        <v>7161093</v>
      </c>
      <c r="BH116" s="15"/>
      <c r="BI116" s="191"/>
      <c r="BJ116" s="23">
        <f>SUM(BJ113:BJ115)</f>
        <v>7130455</v>
      </c>
      <c r="BK116" s="15"/>
      <c r="BL116" s="191"/>
      <c r="BM116" s="23">
        <f>SUM(BM113:BM115)</f>
        <v>7151745</v>
      </c>
      <c r="BN116" s="15"/>
      <c r="BO116" s="191"/>
      <c r="BP116" s="23">
        <f>SUM(BP113:BP115)</f>
        <v>7127912</v>
      </c>
      <c r="BQ116" s="15"/>
      <c r="BR116" s="191"/>
      <c r="BS116" s="23">
        <f>SUM(BS113:BS115)</f>
        <v>7130167</v>
      </c>
      <c r="BT116" s="15"/>
      <c r="BU116" s="191"/>
      <c r="BV116" s="23">
        <f>SUM(BV113:BV115)</f>
        <v>7194899</v>
      </c>
      <c r="BW116" s="15"/>
      <c r="BX116" s="191"/>
      <c r="BY116" s="23">
        <f>SUM(BY113:BY115)</f>
        <v>7144565</v>
      </c>
      <c r="BZ116" s="15"/>
      <c r="CA116" s="191"/>
      <c r="CB116" s="23">
        <f>SUM(CB113:CB115)</f>
        <v>7194899</v>
      </c>
      <c r="CC116" s="15"/>
      <c r="CD116" s="191"/>
      <c r="CE116" s="23">
        <f>SUM(CE113:CE115)</f>
        <v>7189326</v>
      </c>
      <c r="CF116" s="15"/>
      <c r="CG116" s="191"/>
      <c r="CH116" s="23">
        <f>SUM(CH113:CH115)</f>
        <v>7145226</v>
      </c>
      <c r="CI116" s="15"/>
      <c r="CJ116" s="235"/>
      <c r="CK116" s="23">
        <f>SUM(CK113:CK115)</f>
        <v>7194899</v>
      </c>
      <c r="CL116" s="15"/>
      <c r="CM116" s="235"/>
      <c r="CN116" s="23">
        <f>SUM(CN113:CN115)</f>
        <v>7189326</v>
      </c>
      <c r="CO116" s="15"/>
      <c r="CP116" s="235"/>
      <c r="CQ116" s="23">
        <f>SUM(CQ113:CQ115)</f>
        <v>7194824</v>
      </c>
      <c r="CR116" s="15"/>
      <c r="CS116" s="235"/>
      <c r="CT116" s="23">
        <f>SUM(CT113:CT115)</f>
        <v>7132996</v>
      </c>
      <c r="CU116" s="15"/>
      <c r="CV116" s="235"/>
      <c r="CW116" s="23">
        <f>SUM(CW113:CW115)</f>
        <v>7187002</v>
      </c>
      <c r="CX116" s="15"/>
      <c r="CY116" s="235"/>
      <c r="CZ116" s="23">
        <f>SUM(CZ113:CZ115)</f>
        <v>7194899</v>
      </c>
      <c r="DA116" s="15"/>
      <c r="DB116" s="191"/>
      <c r="DC116" s="23">
        <f>SUM(DC113:DC115)</f>
        <v>7151745</v>
      </c>
      <c r="DD116" s="15"/>
      <c r="DE116" s="191"/>
      <c r="DF116" s="23">
        <f>SUM(DF113:DF115)</f>
        <v>7131619</v>
      </c>
      <c r="DG116" s="15"/>
      <c r="DH116" s="235"/>
      <c r="DI116" s="23">
        <f>SUM(DI113:DI115)</f>
        <v>7139659</v>
      </c>
      <c r="DJ116" s="15"/>
      <c r="DK116" s="235"/>
      <c r="DL116" s="23">
        <f>SUM(DL113:DL115)</f>
        <v>7143561</v>
      </c>
      <c r="DM116" s="15"/>
    </row>
    <row r="117" spans="1:120" x14ac:dyDescent="0.25">
      <c r="A117" s="187">
        <v>15</v>
      </c>
      <c r="B117" s="3" t="s">
        <v>438</v>
      </c>
      <c r="C117" s="187"/>
      <c r="D117" s="233"/>
      <c r="E117" s="187"/>
      <c r="F117" s="187"/>
      <c r="G117" s="187"/>
      <c r="H117" s="187"/>
      <c r="I117" s="15"/>
      <c r="J117" s="191"/>
      <c r="K117" s="191"/>
      <c r="L117" s="15"/>
      <c r="M117" s="191"/>
      <c r="N117" s="191"/>
      <c r="O117" s="15"/>
      <c r="P117" s="191"/>
      <c r="Q117" s="191"/>
      <c r="R117" s="15"/>
      <c r="S117" s="191"/>
      <c r="T117" s="191"/>
      <c r="U117" s="15"/>
      <c r="V117" s="191"/>
      <c r="W117" s="191"/>
      <c r="X117" s="15"/>
      <c r="Y117" s="191"/>
      <c r="Z117" s="191"/>
      <c r="AA117" s="15"/>
      <c r="AB117" s="191"/>
      <c r="AC117" s="191"/>
      <c r="AD117" s="15"/>
      <c r="AE117" s="191"/>
      <c r="AF117" s="191"/>
      <c r="AG117" s="15"/>
      <c r="AH117" s="191"/>
      <c r="AI117" s="191"/>
      <c r="AJ117" s="15"/>
      <c r="AK117" s="191"/>
      <c r="AL117" s="191"/>
      <c r="AM117" s="15"/>
      <c r="AN117" s="191"/>
      <c r="AO117" s="191"/>
      <c r="AP117" s="15"/>
      <c r="AQ117" s="191"/>
      <c r="AR117" s="191"/>
      <c r="AS117" s="15"/>
      <c r="AT117" s="191"/>
      <c r="AU117" s="191"/>
      <c r="AV117" s="15"/>
      <c r="AW117" s="191"/>
      <c r="AX117" s="191"/>
      <c r="AY117" s="15"/>
      <c r="AZ117" s="191"/>
      <c r="BA117" s="191"/>
      <c r="BB117" s="15"/>
      <c r="BC117" s="191"/>
      <c r="BD117" s="191"/>
      <c r="BE117" s="15"/>
      <c r="BF117" s="191"/>
      <c r="BG117" s="191"/>
      <c r="BH117" s="15"/>
      <c r="BI117" s="191"/>
      <c r="BJ117" s="191"/>
      <c r="BK117" s="15"/>
      <c r="BL117" s="191"/>
      <c r="BM117" s="191"/>
      <c r="BN117" s="15"/>
      <c r="BO117" s="191"/>
      <c r="BP117" s="191"/>
      <c r="BQ117" s="15"/>
      <c r="BR117" s="191"/>
      <c r="BS117" s="191"/>
      <c r="BT117" s="15"/>
      <c r="BU117" s="191"/>
      <c r="BV117" s="191"/>
      <c r="BW117" s="15"/>
      <c r="BX117" s="191"/>
      <c r="BY117" s="191"/>
      <c r="BZ117" s="15"/>
      <c r="CA117" s="191"/>
      <c r="CB117" s="191"/>
      <c r="CC117" s="15"/>
      <c r="CD117" s="191"/>
      <c r="CE117" s="191"/>
      <c r="CF117" s="15"/>
      <c r="CG117" s="191"/>
      <c r="CH117" s="191"/>
      <c r="CI117" s="15"/>
      <c r="CJ117" s="235"/>
      <c r="CK117" s="235"/>
      <c r="CL117" s="15"/>
      <c r="CM117" s="235"/>
      <c r="CN117" s="235"/>
      <c r="CO117" s="15"/>
      <c r="CP117" s="235"/>
      <c r="CQ117" s="235"/>
      <c r="CR117" s="15"/>
      <c r="CS117" s="235"/>
      <c r="CT117" s="235"/>
      <c r="CU117" s="15"/>
      <c r="CV117" s="235"/>
      <c r="CW117" s="235"/>
      <c r="CX117" s="15"/>
      <c r="CY117" s="235"/>
      <c r="CZ117" s="235"/>
      <c r="DA117" s="15"/>
      <c r="DB117" s="191"/>
      <c r="DC117" s="191"/>
      <c r="DD117" s="15"/>
      <c r="DE117" s="191"/>
      <c r="DF117" s="191"/>
      <c r="DG117" s="15"/>
      <c r="DH117" s="235"/>
      <c r="DI117" s="235"/>
      <c r="DJ117" s="15"/>
      <c r="DK117" s="235"/>
      <c r="DL117" s="235"/>
      <c r="DM117" s="15"/>
    </row>
    <row r="118" spans="1:120" ht="15" x14ac:dyDescent="0.25">
      <c r="A118" s="197">
        <v>15.1</v>
      </c>
      <c r="B118" s="16" t="s">
        <v>439</v>
      </c>
      <c r="C118" s="15" t="s">
        <v>56</v>
      </c>
      <c r="D118" s="232">
        <v>3100</v>
      </c>
      <c r="E118" s="18">
        <v>2093</v>
      </c>
      <c r="F118" s="17">
        <f>ROUND(D118*E118,0)</f>
        <v>6488300</v>
      </c>
      <c r="G118" s="18">
        <v>2080</v>
      </c>
      <c r="H118" s="17">
        <f t="shared" ref="H118" si="974">ROUND($D118*G118,0)</f>
        <v>6448000</v>
      </c>
      <c r="I118" s="52" t="str">
        <f t="shared" ref="I118" si="975">+IF(G118&lt;=$E118,"OK","NO OK")</f>
        <v>OK</v>
      </c>
      <c r="J118" s="18">
        <v>2093</v>
      </c>
      <c r="K118" s="17">
        <f>ROUND($D118*J118,0)</f>
        <v>6488300</v>
      </c>
      <c r="L118" s="52" t="str">
        <f t="shared" ref="L118" si="976">+IF(J118&lt;=$E118,"OK","NO OK")</f>
        <v>OK</v>
      </c>
      <c r="M118" s="18">
        <v>2081</v>
      </c>
      <c r="N118" s="17">
        <f t="shared" ref="N118" si="977">ROUND($D118*M118,0)</f>
        <v>6451100</v>
      </c>
      <c r="O118" s="52" t="str">
        <f t="shared" ref="O118" si="978">+IF(M118&lt;=$E118,"OK","NO OK")</f>
        <v>OK</v>
      </c>
      <c r="P118" s="18">
        <v>2075</v>
      </c>
      <c r="Q118" s="17">
        <f t="shared" ref="Q118" si="979">ROUND($D118*P118,0)</f>
        <v>6432500</v>
      </c>
      <c r="R118" s="52" t="str">
        <f t="shared" ref="R118" si="980">+IF(P118&lt;=$E118,"OK","NO OK")</f>
        <v>OK</v>
      </c>
      <c r="S118" s="18">
        <v>2086</v>
      </c>
      <c r="T118" s="17">
        <f t="shared" ref="T118" si="981">ROUND($D118*S118,0)</f>
        <v>6466600</v>
      </c>
      <c r="U118" s="52" t="str">
        <f t="shared" ref="U118" si="982">+IF(S118&lt;=$E118,"OK","NO OK")</f>
        <v>OK</v>
      </c>
      <c r="V118" s="18">
        <v>2071</v>
      </c>
      <c r="W118" s="17">
        <f t="shared" ref="W118" si="983">ROUND($D118*V118,0)</f>
        <v>6420100</v>
      </c>
      <c r="X118" s="52" t="str">
        <f t="shared" ref="X118" si="984">+IF(V118&lt;=$E118,"OK","NO OK")</f>
        <v>OK</v>
      </c>
      <c r="Y118" s="18">
        <v>2093</v>
      </c>
      <c r="Z118" s="17">
        <f t="shared" ref="Z118" si="985">ROUND($D118*Y118,0)</f>
        <v>6488300</v>
      </c>
      <c r="AA118" s="52" t="str">
        <f t="shared" ref="AA118" si="986">+IF(Y118&lt;=$E118,"OK","NO OK")</f>
        <v>OK</v>
      </c>
      <c r="AB118" s="18">
        <v>2076</v>
      </c>
      <c r="AC118" s="17">
        <f t="shared" ref="AC118" si="987">ROUND($D118*AB118,0)</f>
        <v>6435600</v>
      </c>
      <c r="AD118" s="52" t="str">
        <f t="shared" ref="AD118" si="988">+IF(AB118&lt;=$E118,"OK","NO OK")</f>
        <v>OK</v>
      </c>
      <c r="AE118" s="18">
        <v>2082</v>
      </c>
      <c r="AF118" s="17">
        <f t="shared" ref="AF118" si="989">ROUND($D118*AE118,0)</f>
        <v>6454200</v>
      </c>
      <c r="AG118" s="52" t="str">
        <f t="shared" ref="AG118" si="990">+IF(AE118&lt;=$E118,"OK","NO OK")</f>
        <v>OK</v>
      </c>
      <c r="AH118" s="18">
        <v>2090</v>
      </c>
      <c r="AI118" s="17">
        <f t="shared" ref="AI118" si="991">ROUND($D118*AH118,0)</f>
        <v>6479000</v>
      </c>
      <c r="AJ118" s="52" t="str">
        <f t="shared" ref="AJ118" si="992">+IF(AH118&lt;=$E118,"OK","NO OK")</f>
        <v>OK</v>
      </c>
      <c r="AK118" s="18">
        <v>2075</v>
      </c>
      <c r="AL118" s="17">
        <f t="shared" ref="AL118" si="993">ROUND($D118*AK118,0)</f>
        <v>6432500</v>
      </c>
      <c r="AM118" s="52" t="str">
        <f t="shared" ref="AM118" si="994">+IF(AK118&lt;=$E118,"OK","NO OK")</f>
        <v>OK</v>
      </c>
      <c r="AN118" s="18">
        <v>2093</v>
      </c>
      <c r="AO118" s="17">
        <f t="shared" ref="AO118" si="995">ROUND($D118*AN118,0)</f>
        <v>6488300</v>
      </c>
      <c r="AP118" s="52" t="str">
        <f t="shared" ref="AP118" si="996">+IF(AN118&lt;=$E118,"OK","NO OK")</f>
        <v>OK</v>
      </c>
      <c r="AQ118" s="18">
        <v>2077</v>
      </c>
      <c r="AR118" s="17">
        <f>ROUND($D118*AQ118,0)</f>
        <v>6438700</v>
      </c>
      <c r="AS118" s="52" t="str">
        <f t="shared" ref="AS118" si="997">+IF(AQ118&lt;=$E118,"OK","NO OK")</f>
        <v>OK</v>
      </c>
      <c r="AT118" s="18">
        <v>2078</v>
      </c>
      <c r="AU118" s="17">
        <f t="shared" ref="AU118" si="998">ROUND($D118*AT118,0)</f>
        <v>6441800</v>
      </c>
      <c r="AV118" s="52" t="str">
        <f t="shared" ref="AV118" si="999">+IF(AT118&lt;=$E118,"OK","NO OK")</f>
        <v>OK</v>
      </c>
      <c r="AW118" s="18">
        <v>1610</v>
      </c>
      <c r="AX118" s="17">
        <f t="shared" ref="AX118" si="1000">ROUND($D118*AW118,0)</f>
        <v>4991000</v>
      </c>
      <c r="AY118" s="52" t="str">
        <f t="shared" ref="AY118" si="1001">+IF(AW118&lt;=$E118,"OK","NO OK")</f>
        <v>OK</v>
      </c>
      <c r="AZ118" s="18">
        <v>2093</v>
      </c>
      <c r="BA118" s="17">
        <f t="shared" ref="BA118" si="1002">ROUND($D118*AZ118,0)</f>
        <v>6488300</v>
      </c>
      <c r="BB118" s="52" t="str">
        <f t="shared" ref="BB118" si="1003">+IF(AZ118&lt;=$E118,"OK","NO OK")</f>
        <v>OK</v>
      </c>
      <c r="BC118" s="18">
        <v>2081</v>
      </c>
      <c r="BD118" s="17">
        <f>ROUND($D118*BC118,0)</f>
        <v>6451100</v>
      </c>
      <c r="BE118" s="52" t="str">
        <f t="shared" ref="BE118" si="1004">+IF(BC118&lt;=$E118,"OK","NO OK")</f>
        <v>OK</v>
      </c>
      <c r="BF118" s="18">
        <v>2013</v>
      </c>
      <c r="BG118" s="17">
        <f>ROUND($D118*BF118,0)</f>
        <v>6240300</v>
      </c>
      <c r="BH118" s="52" t="str">
        <f t="shared" ref="BH118" si="1005">+IF(BF118&lt;=$E118,"OK","NO OK")</f>
        <v>OK</v>
      </c>
      <c r="BI118" s="18">
        <v>2074</v>
      </c>
      <c r="BJ118" s="17">
        <f>ROUND($D118*BI118,0)</f>
        <v>6429400</v>
      </c>
      <c r="BK118" s="52" t="str">
        <f t="shared" ref="BK118" si="1006">+IF(BI118&lt;=$E118,"OK","NO OK")</f>
        <v>OK</v>
      </c>
      <c r="BL118" s="18">
        <v>2080</v>
      </c>
      <c r="BM118" s="17">
        <f>ROUND($D118*BL118,0)</f>
        <v>6448000</v>
      </c>
      <c r="BN118" s="52" t="str">
        <f t="shared" ref="BN118" si="1007">+IF(BL118&lt;=$E118,"OK","NO OK")</f>
        <v>OK</v>
      </c>
      <c r="BO118" s="18">
        <v>2074</v>
      </c>
      <c r="BP118" s="17">
        <f>ROUND($D118*BO118,0)</f>
        <v>6429400</v>
      </c>
      <c r="BQ118" s="52" t="str">
        <f t="shared" ref="BQ118" si="1008">+IF(BO118&lt;=$E118,"OK","NO OK")</f>
        <v>OK</v>
      </c>
      <c r="BR118" s="18">
        <v>2074</v>
      </c>
      <c r="BS118" s="17">
        <f>ROUND($D118*BR118,0)</f>
        <v>6429400</v>
      </c>
      <c r="BT118" s="52" t="str">
        <f t="shared" ref="BT118" si="1009">+IF(BR118&lt;=$E118,"OK","NO OK")</f>
        <v>OK</v>
      </c>
      <c r="BU118" s="18">
        <v>1592</v>
      </c>
      <c r="BV118" s="17">
        <f>ROUND($D118*BU118,0)</f>
        <v>4935200</v>
      </c>
      <c r="BW118" s="52" t="str">
        <f t="shared" ref="BW118" si="1010">+IF(BU118&lt;=$E118,"OK","NO OK")</f>
        <v>OK</v>
      </c>
      <c r="BX118" s="18">
        <v>2078</v>
      </c>
      <c r="BY118" s="17">
        <f>ROUND($D118*BX118,0)</f>
        <v>6441800</v>
      </c>
      <c r="BZ118" s="52" t="str">
        <f t="shared" ref="BZ118" si="1011">+IF(BX118&lt;=$E118,"OK","NO OK")</f>
        <v>OK</v>
      </c>
      <c r="CA118" s="18">
        <v>2093</v>
      </c>
      <c r="CB118" s="17">
        <f>ROUND($D118*CA118,0)</f>
        <v>6488300</v>
      </c>
      <c r="CC118" s="52" t="str">
        <f t="shared" ref="CC118" si="1012">+IF(CA118&lt;=$E118,"OK","NO OK")</f>
        <v>OK</v>
      </c>
      <c r="CD118" s="18">
        <v>1830</v>
      </c>
      <c r="CE118" s="17">
        <f>ROUND($D118*CD118,0)</f>
        <v>5673000</v>
      </c>
      <c r="CF118" s="52" t="str">
        <f t="shared" ref="CF118" si="1013">+IF(CD118&lt;=$E118,"OK","NO OK")</f>
        <v>OK</v>
      </c>
      <c r="CG118" s="18">
        <v>2079</v>
      </c>
      <c r="CH118" s="17">
        <f>ROUND($D118*CG118,0)</f>
        <v>6444900</v>
      </c>
      <c r="CI118" s="52" t="str">
        <f t="shared" ref="CI118" si="1014">+IF(CG118&lt;=$E118,"OK","NO OK")</f>
        <v>OK</v>
      </c>
      <c r="CJ118" s="18">
        <v>2051.14</v>
      </c>
      <c r="CK118" s="17">
        <f>ROUND($D118*CJ118,0)</f>
        <v>6358534</v>
      </c>
      <c r="CL118" s="52" t="str">
        <f t="shared" ref="CL118" si="1015">+IF(CJ118&lt;=$E118,"OK","NO OK")</f>
        <v>OK</v>
      </c>
      <c r="CM118" s="18">
        <v>2090</v>
      </c>
      <c r="CN118" s="17">
        <f>ROUND($D118*CM118,0)</f>
        <v>6479000</v>
      </c>
      <c r="CO118" s="52" t="str">
        <f t="shared" ref="CO118" si="1016">+IF(CM118&lt;=$E118,"OK","NO OK")</f>
        <v>OK</v>
      </c>
      <c r="CP118" s="18">
        <v>2088</v>
      </c>
      <c r="CQ118" s="17">
        <f>ROUND($D118*CP118,0)</f>
        <v>6472800</v>
      </c>
      <c r="CR118" s="52" t="str">
        <f t="shared" ref="CR118" si="1017">+IF(CP118&lt;=$E118,"OK","NO OK")</f>
        <v>OK</v>
      </c>
      <c r="CS118" s="18">
        <v>2075</v>
      </c>
      <c r="CT118" s="17">
        <f>ROUND($D118*CS118,0)</f>
        <v>6432500</v>
      </c>
      <c r="CU118" s="52" t="str">
        <f t="shared" ref="CU118" si="1018">+IF(CS118&lt;=$E118,"OK","NO OK")</f>
        <v>OK</v>
      </c>
      <c r="CV118" s="18">
        <v>2091</v>
      </c>
      <c r="CW118" s="17">
        <f>ROUND($D118*CV118,0)</f>
        <v>6482100</v>
      </c>
      <c r="CX118" s="52" t="str">
        <f t="shared" ref="CX118" si="1019">+IF(CV118&lt;=$E118,"OK","NO OK")</f>
        <v>OK</v>
      </c>
      <c r="CY118" s="18">
        <v>2093</v>
      </c>
      <c r="CZ118" s="17">
        <f>ROUND($D118*CY118,0)</f>
        <v>6488300</v>
      </c>
      <c r="DA118" s="52" t="str">
        <f t="shared" ref="DA118" si="1020">+IF(CY118&lt;=$E118,"OK","NO OK")</f>
        <v>OK</v>
      </c>
      <c r="DB118" s="18">
        <v>2080</v>
      </c>
      <c r="DC118" s="17">
        <f t="shared" ref="DC118" si="1021">ROUND($D118*DB118,0)</f>
        <v>6448000</v>
      </c>
      <c r="DD118" s="52" t="str">
        <f t="shared" ref="DD118" si="1022">+IF(DB118&lt;=$E118,"OK","NO OK")</f>
        <v>OK</v>
      </c>
      <c r="DE118" s="18">
        <v>2075</v>
      </c>
      <c r="DF118" s="17">
        <f t="shared" ref="DF118" si="1023">ROUND($D118*DE118,0)</f>
        <v>6432500</v>
      </c>
      <c r="DG118" s="52" t="str">
        <f t="shared" ref="DG118" si="1024">+IF(DE118&lt;=$E118,"OK","NO OK")</f>
        <v>OK</v>
      </c>
      <c r="DH118" s="18">
        <v>2077</v>
      </c>
      <c r="DI118" s="17">
        <f t="shared" ref="DI118" si="1025">ROUND($D118*DH118,0)</f>
        <v>6438700</v>
      </c>
      <c r="DJ118" s="52" t="str">
        <f t="shared" ref="DJ118" si="1026">+IF(DH118&lt;=$E118,"OK","NO OK")</f>
        <v>OK</v>
      </c>
      <c r="DK118" s="18">
        <v>2078</v>
      </c>
      <c r="DL118" s="17">
        <f t="shared" ref="DL118" si="1027">ROUND($D118*DK118,0)</f>
        <v>6441800</v>
      </c>
      <c r="DM118" s="52" t="str">
        <f t="shared" ref="DM118" si="1028">+IF(DK118&lt;=$E118,"OK","NO OK")</f>
        <v>OK</v>
      </c>
    </row>
    <row r="119" spans="1:120" x14ac:dyDescent="0.25">
      <c r="A119" s="187"/>
      <c r="B119" s="3" t="s">
        <v>440</v>
      </c>
      <c r="C119" s="187"/>
      <c r="D119" s="233"/>
      <c r="E119" s="187"/>
      <c r="F119" s="23">
        <f>SUM(F118)</f>
        <v>6488300</v>
      </c>
      <c r="G119" s="187"/>
      <c r="H119" s="23">
        <f>SUM(H118)</f>
        <v>6448000</v>
      </c>
      <c r="I119" s="15"/>
      <c r="J119" s="191"/>
      <c r="K119" s="23">
        <f>SUM(K118)</f>
        <v>6488300</v>
      </c>
      <c r="L119" s="15"/>
      <c r="M119" s="191"/>
      <c r="N119" s="23">
        <f>SUM(N118)</f>
        <v>6451100</v>
      </c>
      <c r="O119" s="15"/>
      <c r="P119" s="191"/>
      <c r="Q119" s="23">
        <f>SUM(Q118)</f>
        <v>6432500</v>
      </c>
      <c r="R119" s="15"/>
      <c r="S119" s="191"/>
      <c r="T119" s="23">
        <f>SUM(T118)</f>
        <v>6466600</v>
      </c>
      <c r="U119" s="15"/>
      <c r="V119" s="191"/>
      <c r="W119" s="23">
        <f>SUM(W118)</f>
        <v>6420100</v>
      </c>
      <c r="X119" s="15"/>
      <c r="Y119" s="191"/>
      <c r="Z119" s="23">
        <f>SUM(Z118)</f>
        <v>6488300</v>
      </c>
      <c r="AA119" s="15"/>
      <c r="AB119" s="191"/>
      <c r="AC119" s="23">
        <f>SUM(AC118)</f>
        <v>6435600</v>
      </c>
      <c r="AD119" s="15"/>
      <c r="AE119" s="191"/>
      <c r="AF119" s="23">
        <f>SUM(AF118)</f>
        <v>6454200</v>
      </c>
      <c r="AG119" s="15"/>
      <c r="AH119" s="191"/>
      <c r="AI119" s="23">
        <f>SUM(AI118)</f>
        <v>6479000</v>
      </c>
      <c r="AJ119" s="15"/>
      <c r="AK119" s="191"/>
      <c r="AL119" s="23">
        <f>SUM(AL118)</f>
        <v>6432500</v>
      </c>
      <c r="AM119" s="15"/>
      <c r="AN119" s="191"/>
      <c r="AO119" s="23">
        <f>SUM(AO118)</f>
        <v>6488300</v>
      </c>
      <c r="AP119" s="15"/>
      <c r="AQ119" s="191"/>
      <c r="AR119" s="23">
        <f>SUM(AR118)</f>
        <v>6438700</v>
      </c>
      <c r="AS119" s="15"/>
      <c r="AT119" s="191"/>
      <c r="AU119" s="23">
        <f>SUM(AU118)</f>
        <v>6441800</v>
      </c>
      <c r="AV119" s="15"/>
      <c r="AW119" s="191"/>
      <c r="AX119" s="23">
        <f>SUM(AX118)</f>
        <v>4991000</v>
      </c>
      <c r="AY119" s="15"/>
      <c r="AZ119" s="191"/>
      <c r="BA119" s="23">
        <f>SUM(BA118)</f>
        <v>6488300</v>
      </c>
      <c r="BB119" s="15"/>
      <c r="BC119" s="191"/>
      <c r="BD119" s="23">
        <f>SUM(BD118)</f>
        <v>6451100</v>
      </c>
      <c r="BE119" s="15"/>
      <c r="BF119" s="191"/>
      <c r="BG119" s="23">
        <f>SUM(BG118)</f>
        <v>6240300</v>
      </c>
      <c r="BH119" s="15"/>
      <c r="BI119" s="191"/>
      <c r="BJ119" s="23">
        <f>SUM(BJ118)</f>
        <v>6429400</v>
      </c>
      <c r="BK119" s="15"/>
      <c r="BL119" s="191"/>
      <c r="BM119" s="23">
        <f>SUM(BM118)</f>
        <v>6448000</v>
      </c>
      <c r="BN119" s="15"/>
      <c r="BO119" s="191"/>
      <c r="BP119" s="23">
        <f>SUM(BP118)</f>
        <v>6429400</v>
      </c>
      <c r="BQ119" s="15"/>
      <c r="BR119" s="191"/>
      <c r="BS119" s="23">
        <f>SUM(BS118)</f>
        <v>6429400</v>
      </c>
      <c r="BT119" s="15"/>
      <c r="BU119" s="191"/>
      <c r="BV119" s="23">
        <f>SUM(BV118)</f>
        <v>4935200</v>
      </c>
      <c r="BW119" s="15"/>
      <c r="BX119" s="191"/>
      <c r="BY119" s="23">
        <f>SUM(BY118)</f>
        <v>6441800</v>
      </c>
      <c r="BZ119" s="15"/>
      <c r="CA119" s="191"/>
      <c r="CB119" s="23">
        <f>SUM(CB118)</f>
        <v>6488300</v>
      </c>
      <c r="CC119" s="15"/>
      <c r="CD119" s="191"/>
      <c r="CE119" s="23">
        <f>SUM(CE118)</f>
        <v>5673000</v>
      </c>
      <c r="CF119" s="15"/>
      <c r="CG119" s="191"/>
      <c r="CH119" s="23">
        <f>SUM(CH118)</f>
        <v>6444900</v>
      </c>
      <c r="CI119" s="15"/>
      <c r="CJ119" s="235"/>
      <c r="CK119" s="23">
        <f>SUM(CK118)</f>
        <v>6358534</v>
      </c>
      <c r="CL119" s="15"/>
      <c r="CM119" s="235"/>
      <c r="CN119" s="23">
        <f>SUM(CN118)</f>
        <v>6479000</v>
      </c>
      <c r="CO119" s="15"/>
      <c r="CP119" s="235"/>
      <c r="CQ119" s="23">
        <f>SUM(CQ118)</f>
        <v>6472800</v>
      </c>
      <c r="CR119" s="15"/>
      <c r="CS119" s="235"/>
      <c r="CT119" s="23">
        <f>SUM(CT118)</f>
        <v>6432500</v>
      </c>
      <c r="CU119" s="15"/>
      <c r="CV119" s="235"/>
      <c r="CW119" s="23">
        <f>SUM(CW118)</f>
        <v>6482100</v>
      </c>
      <c r="CX119" s="15"/>
      <c r="CY119" s="235"/>
      <c r="CZ119" s="23">
        <f>SUM(CZ118)</f>
        <v>6488300</v>
      </c>
      <c r="DA119" s="15"/>
      <c r="DB119" s="191"/>
      <c r="DC119" s="23">
        <f>SUM(DC118)</f>
        <v>6448000</v>
      </c>
      <c r="DD119" s="15"/>
      <c r="DE119" s="191"/>
      <c r="DF119" s="23">
        <f>SUM(DF118)</f>
        <v>6432500</v>
      </c>
      <c r="DG119" s="15"/>
      <c r="DH119" s="235"/>
      <c r="DI119" s="23">
        <f>SUM(DI118)</f>
        <v>6438700</v>
      </c>
      <c r="DJ119" s="15"/>
      <c r="DK119" s="235"/>
      <c r="DL119" s="23">
        <f>SUM(DL118)</f>
        <v>6441800</v>
      </c>
      <c r="DM119" s="15"/>
    </row>
    <row r="120" spans="1:120" x14ac:dyDescent="0.25">
      <c r="A120" s="15"/>
      <c r="B120" s="19"/>
      <c r="C120" s="31"/>
      <c r="D120" s="234"/>
      <c r="E120" s="32"/>
      <c r="F120" s="17"/>
      <c r="G120" s="32"/>
      <c r="H120" s="17"/>
      <c r="I120" s="15"/>
      <c r="J120" s="32"/>
      <c r="K120" s="17"/>
      <c r="L120" s="15"/>
      <c r="M120" s="32"/>
      <c r="N120" s="17"/>
      <c r="O120" s="15"/>
      <c r="P120" s="32"/>
      <c r="Q120" s="17"/>
      <c r="R120" s="15"/>
      <c r="S120" s="32"/>
      <c r="T120" s="17"/>
      <c r="U120" s="15"/>
      <c r="V120" s="32"/>
      <c r="W120" s="17"/>
      <c r="X120" s="15"/>
      <c r="Y120" s="32"/>
      <c r="Z120" s="17"/>
      <c r="AA120" s="15"/>
      <c r="AB120" s="32"/>
      <c r="AC120" s="17"/>
      <c r="AD120" s="15"/>
      <c r="AE120" s="32"/>
      <c r="AF120" s="17"/>
      <c r="AG120" s="15"/>
      <c r="AH120" s="32"/>
      <c r="AI120" s="17"/>
      <c r="AJ120" s="15"/>
      <c r="AK120" s="32"/>
      <c r="AL120" s="17"/>
      <c r="AM120" s="15"/>
      <c r="AN120" s="32"/>
      <c r="AO120" s="17"/>
      <c r="AP120" s="15"/>
      <c r="AQ120" s="32"/>
      <c r="AR120" s="17"/>
      <c r="AS120" s="15"/>
      <c r="AT120" s="32"/>
      <c r="AU120" s="17"/>
      <c r="AV120" s="15"/>
      <c r="AW120" s="32"/>
      <c r="AX120" s="17"/>
      <c r="AY120" s="15"/>
      <c r="AZ120" s="32"/>
      <c r="BA120" s="17"/>
      <c r="BB120" s="15"/>
      <c r="BC120" s="32"/>
      <c r="BD120" s="17"/>
      <c r="BE120" s="15"/>
      <c r="BF120" s="32"/>
      <c r="BG120" s="17"/>
      <c r="BH120" s="15"/>
      <c r="BI120" s="32"/>
      <c r="BJ120" s="17"/>
      <c r="BK120" s="15"/>
      <c r="BL120" s="32"/>
      <c r="BM120" s="17"/>
      <c r="BN120" s="15"/>
      <c r="BO120" s="32"/>
      <c r="BP120" s="17"/>
      <c r="BQ120" s="15"/>
      <c r="BR120" s="32"/>
      <c r="BS120" s="17"/>
      <c r="BT120" s="15"/>
      <c r="BU120" s="32"/>
      <c r="BV120" s="17"/>
      <c r="BW120" s="15"/>
      <c r="BX120" s="32"/>
      <c r="BY120" s="17"/>
      <c r="BZ120" s="15"/>
      <c r="CA120" s="32"/>
      <c r="CB120" s="17"/>
      <c r="CC120" s="15"/>
      <c r="CD120" s="32"/>
      <c r="CE120" s="17"/>
      <c r="CF120" s="15"/>
      <c r="CG120" s="32"/>
      <c r="CH120" s="17"/>
      <c r="CI120" s="15"/>
      <c r="CJ120" s="32"/>
      <c r="CK120" s="17"/>
      <c r="CL120" s="15"/>
      <c r="CM120" s="32"/>
      <c r="CN120" s="17"/>
      <c r="CO120" s="15"/>
      <c r="CP120" s="32"/>
      <c r="CQ120" s="17"/>
      <c r="CR120" s="15"/>
      <c r="CS120" s="32"/>
      <c r="CT120" s="17"/>
      <c r="CU120" s="15"/>
      <c r="CV120" s="32"/>
      <c r="CW120" s="17"/>
      <c r="CX120" s="15"/>
      <c r="CY120" s="32"/>
      <c r="CZ120" s="17"/>
      <c r="DA120" s="15"/>
      <c r="DB120" s="32"/>
      <c r="DC120" s="17"/>
      <c r="DD120" s="15"/>
      <c r="DE120" s="32"/>
      <c r="DF120" s="17"/>
      <c r="DG120" s="15"/>
      <c r="DH120" s="32"/>
      <c r="DI120" s="17"/>
      <c r="DJ120" s="15"/>
      <c r="DK120" s="32"/>
      <c r="DL120" s="17"/>
      <c r="DM120" s="15"/>
      <c r="DN120" s="8"/>
      <c r="DO120" s="9"/>
      <c r="DP120" s="8"/>
    </row>
    <row r="121" spans="1:120" x14ac:dyDescent="0.25">
      <c r="A121" s="15"/>
      <c r="B121" s="3" t="s">
        <v>36</v>
      </c>
      <c r="C121" s="15"/>
      <c r="D121" s="15"/>
      <c r="E121" s="17"/>
      <c r="F121" s="23">
        <f>+F16+F26+F36+F45+F57+F60+F69+F80+F89+F92+F100+F108+F111+F116+F119</f>
        <v>345904832</v>
      </c>
      <c r="G121" s="17"/>
      <c r="H121" s="23">
        <f>+H16+H26+H36+H45+H57+H60+H69+H80+H89+H92+H100+H108+H111+H116+H119</f>
        <v>344262134</v>
      </c>
      <c r="I121" s="15"/>
      <c r="J121" s="17"/>
      <c r="K121" s="23">
        <f>+K16+K26+K36+K45+K57+K60+K69+K80+K89+K92+K100+K108+K111+K116+K119</f>
        <v>343305138</v>
      </c>
      <c r="L121" s="15"/>
      <c r="M121" s="17"/>
      <c r="N121" s="23">
        <f>+N16+N26+N36+N45+N57+N60+N69+N80+N89+N92+N100+N108+N111+N116+N119</f>
        <v>342105487</v>
      </c>
      <c r="O121" s="15"/>
      <c r="P121" s="17"/>
      <c r="Q121" s="23">
        <f>+Q16+Q26+Q36+Q45+Q57+Q60+Q69+Q80+Q89+Q92+Q100+Q108+Q111+Q116+Q119</f>
        <v>342959981</v>
      </c>
      <c r="R121" s="15"/>
      <c r="S121" s="17"/>
      <c r="T121" s="23">
        <f>+T16+T26+T36+T45+T57+T60+T69+T80+T89+T92+T100+T108+T111+T116+T119</f>
        <v>343274666</v>
      </c>
      <c r="U121" s="15"/>
      <c r="V121" s="17"/>
      <c r="W121" s="23">
        <f>+W16+W26+W36+W45+W57+W60+W69+W80+W89+W92+W100+W108+W111+W116+W119</f>
        <v>342270732</v>
      </c>
      <c r="X121" s="15"/>
      <c r="Y121" s="17"/>
      <c r="Z121" s="23">
        <f>+Z16+Z26+Z36+Z45+Z57+Z60+Z69+Z80+Z89+Z92+Z100+Z108+Z111+Z116+Z119</f>
        <v>343414600</v>
      </c>
      <c r="AA121" s="15"/>
      <c r="AB121" s="17"/>
      <c r="AC121" s="23">
        <f>+AC16+AC26+AC36+AC45+AC57+AC60+AC69+AC80+AC89+AC92+AC100+AC108+AC111+AC116+AC119</f>
        <v>343135182</v>
      </c>
      <c r="AD121" s="15"/>
      <c r="AE121" s="17"/>
      <c r="AF121" s="23">
        <f>+AF16+AF26+AF36+AF45+AF57+AF60+AF69+AF80+AF89+AF92+AF100+AF108+AF111+AF116+AF119</f>
        <v>344040797</v>
      </c>
      <c r="AG121" s="15"/>
      <c r="AH121" s="17"/>
      <c r="AI121" s="23">
        <f>+AI16+AI26+AI36+AI45+AI57+AI60+AI69+AI80+AI89+AI92+AI100+AI108+AI111+AI116+AI119</f>
        <v>344743089</v>
      </c>
      <c r="AJ121" s="15"/>
      <c r="AK121" s="17"/>
      <c r="AL121" s="23">
        <f>+AL16+AL26+AL36+AL45+AL57+AL60+AL69+AL80+AL89+AL92+AL100+AL108+AL111+AL116+AL119</f>
        <v>342960169</v>
      </c>
      <c r="AM121" s="15"/>
      <c r="AN121" s="17"/>
      <c r="AO121" s="23">
        <f>+AO16+AO26+AO36+AO45+AO57+AO60+AO69+AO80+AO89+AO92+AO100+AO108+AO111+AO116+AO119</f>
        <v>342374824</v>
      </c>
      <c r="AP121" s="15"/>
      <c r="AQ121" s="17"/>
      <c r="AR121" s="23">
        <f>+AR16+AR26+AR36+AR45+AR57+AR60+AR69+AR80+AR89+AR92+AR100+AR108+AR111+AR116+AR119</f>
        <v>343307939</v>
      </c>
      <c r="AS121" s="15"/>
      <c r="AT121" s="17"/>
      <c r="AU121" s="23">
        <f>+AU16+AU26+AU36+AU45+AU57+AU60+AU69+AU80+AU89+AU92+AU100+AU108+AU111+AU116+AU119</f>
        <v>343380738</v>
      </c>
      <c r="AV121" s="15"/>
      <c r="AW121" s="17"/>
      <c r="AX121" s="23">
        <f>+AX16+AX26+AX36+AX45+AX57+AX60+AX69+AX80+AX89+AX92+AX100+AX108+AX111+AX116+AX119</f>
        <v>339330587</v>
      </c>
      <c r="AY121" s="15"/>
      <c r="AZ121" s="17"/>
      <c r="BA121" s="23">
        <f>+BA16+BA26+BA36+BA45+BA57+BA60+BA69+BA80+BA89+BA92+BA100+BA108+BA111+BA116+BA119</f>
        <v>343768996</v>
      </c>
      <c r="BB121" s="15"/>
      <c r="BC121" s="17"/>
      <c r="BD121" s="23">
        <f>+BD16+BD26+BD36+BD45+BD57+BD60+BD69+BD80+BD89+BD92+BD100+BD108+BD111+BD116+BD119</f>
        <v>343810451</v>
      </c>
      <c r="BE121" s="15"/>
      <c r="BF121" s="17"/>
      <c r="BG121" s="23">
        <f>+BG16+BG26+BG36+BG45+BG57+BG60+BG69+BG80+BG89+BG92+BG100+BG108+BG111+BG116+BG119</f>
        <v>344178255</v>
      </c>
      <c r="BH121" s="15"/>
      <c r="BI121" s="17"/>
      <c r="BJ121" s="23">
        <f>+BJ16+BJ26+BJ36+BJ45+BJ57+BJ60+BJ69+BJ80+BJ89+BJ92+BJ100+BJ108+BJ111+BJ116+BJ119</f>
        <v>342810459</v>
      </c>
      <c r="BK121" s="15"/>
      <c r="BL121" s="17"/>
      <c r="BM121" s="23">
        <f>+BM16+BM26+BM36+BM45+BM57+BM60+BM69+BM80+BM89+BM92+BM100+BM108+BM111+BM116+BM119</f>
        <v>343824001</v>
      </c>
      <c r="BN121" s="15"/>
      <c r="BO121" s="17"/>
      <c r="BP121" s="23">
        <f>+BP16+BP26+BP36+BP45+BP57+BP60+BP69+BP80+BP89+BP92+BP100+BP108+BP111+BP116+BP119</f>
        <v>342687902</v>
      </c>
      <c r="BQ121" s="15"/>
      <c r="BR121" s="17"/>
      <c r="BS121" s="23">
        <f>+BS16+BS26+BS36+BS45+BS57+BS60+BS69+BS80+BS89+BS92+BS100+BS108+BS111+BS116+BS119</f>
        <v>342791977</v>
      </c>
      <c r="BT121" s="15"/>
      <c r="BU121" s="17"/>
      <c r="BV121" s="23">
        <f>+BV16+BV26+BV36+BV45+BV57+BV60+BV69+BV80+BV89+BV92+BV100+BV108+BV111+BV116+BV119</f>
        <v>343657021</v>
      </c>
      <c r="BW121" s="15"/>
      <c r="BX121" s="17"/>
      <c r="BY121" s="23">
        <f>+BY16+BY26+BY36+BY45+BY57+BY60+BY69+BY80+BY89+BY92+BY100+BY108+BY111+BY116+BY119</f>
        <v>343518213</v>
      </c>
      <c r="BZ121" s="15"/>
      <c r="CA121" s="17"/>
      <c r="CB121" s="23">
        <f>+CB16+CB26+CB36+CB45+CB57+CB60+CB69+CB80+CB89+CB92+CB100+CB108+CB111+CB116+CB119</f>
        <v>342022879</v>
      </c>
      <c r="CC121" s="15"/>
      <c r="CD121" s="17"/>
      <c r="CE121" s="23">
        <f>+CE16+CE26+CE36+CE45+CE57+CE60+CE69+CE80+CE89+CE92+CE100+CE108+CE111+CE116+CE119</f>
        <v>342566979</v>
      </c>
      <c r="CF121" s="15"/>
      <c r="CG121" s="17"/>
      <c r="CH121" s="23">
        <f>+CH16+CH26+CH36+CH45+CH57+CH60+CH69+CH80+CH89+CH92+CH100+CH108+CH111+CH116+CH119</f>
        <v>343518212</v>
      </c>
      <c r="CI121" s="15"/>
      <c r="CJ121" s="17"/>
      <c r="CK121" s="23">
        <f>+CK16+CK26+CK36+CK45+CK57+CK60+CK69+CK80+CK89+CK92+CK100+CK108+CK111+CK116+CK119</f>
        <v>343451701</v>
      </c>
      <c r="CL121" s="15"/>
      <c r="CM121" s="17"/>
      <c r="CN121" s="23">
        <f>+CN16+CN26+CN36+CN45+CN57+CN60+CN69+CN80+CN89+CN92+CN100+CN108+CN111+CN116+CN119</f>
        <v>344738504</v>
      </c>
      <c r="CO121" s="15"/>
      <c r="CP121" s="17"/>
      <c r="CQ121" s="23">
        <f>+CQ16+CQ26+CQ36+CQ45+CQ57+CQ60+CQ69+CQ80+CQ89+CQ92+CQ100+CQ108+CQ111+CQ116+CQ119</f>
        <v>343484575</v>
      </c>
      <c r="CR121" s="15"/>
      <c r="CS121" s="17"/>
      <c r="CT121" s="23">
        <f>+CT16+CT26+CT36+CT45+CT57+CT60+CT69+CT80+CT89+CT92+CT100+CT108+CT111+CT116+CT119</f>
        <v>342932022</v>
      </c>
      <c r="CU121" s="15"/>
      <c r="CV121" s="17"/>
      <c r="CW121" s="23">
        <f>+CW16+CW26+CW36+CW45+CW57+CW60+CW69+CW80+CW89+CW92+CW100+CW108+CW111+CW116+CW119</f>
        <v>345524773</v>
      </c>
      <c r="CX121" s="15"/>
      <c r="CY121" s="17"/>
      <c r="CZ121" s="23">
        <f>+CZ16+CZ26+CZ36+CZ45+CZ57+CZ60+CZ69+CZ80+CZ89+CZ92+CZ100+CZ108+CZ111+CZ116+CZ119</f>
        <v>345904832</v>
      </c>
      <c r="DA121" s="15"/>
      <c r="DB121" s="17"/>
      <c r="DC121" s="23">
        <f>+DC16+DC26+DC36+DC45+DC57+DC60+DC69+DC80+DC89+DC92+DC100+DC108+DC111+DC116+DC119</f>
        <v>343824001</v>
      </c>
      <c r="DD121" s="15"/>
      <c r="DE121" s="17"/>
      <c r="DF121" s="23">
        <f>+DF16+DF26+DF36+DF45+DF57+DF60+DF69+DF80+DF89+DF92+DF100+DF108+DF111+DF116+DF119</f>
        <v>342857079</v>
      </c>
      <c r="DG121" s="15"/>
      <c r="DH121" s="17"/>
      <c r="DI121" s="23">
        <f>+DI16+DI26+DI36+DI45+DI57+DI60+DI69+DI80+DI89+DI92+DI100+DI108+DI111+DI116+DI119</f>
        <v>343245599</v>
      </c>
      <c r="DJ121" s="15"/>
      <c r="DK121" s="17"/>
      <c r="DL121" s="23">
        <f>+DL16+DL26+DL36+DL45+DL57+DL60+DL69+DL80+DL89+DL92+DL100+DL108+DL111+DL116+DL119</f>
        <v>343434094</v>
      </c>
      <c r="DM121" s="15"/>
      <c r="DN121" s="8"/>
      <c r="DO121" s="9"/>
      <c r="DP121" s="8"/>
    </row>
    <row r="122" spans="1:120" x14ac:dyDescent="0.25">
      <c r="A122" s="15"/>
      <c r="B122" s="46" t="s">
        <v>78</v>
      </c>
      <c r="C122" s="198">
        <v>0.20649999999999999</v>
      </c>
      <c r="D122" s="15"/>
      <c r="E122" s="17"/>
      <c r="F122" s="17">
        <f>F$121*$C122</f>
        <v>71429347.807999998</v>
      </c>
      <c r="G122" s="239">
        <v>0.20649999999999999</v>
      </c>
      <c r="H122" s="17">
        <f>ROUND(H$121*G122,0)</f>
        <v>71090131</v>
      </c>
      <c r="I122" s="15"/>
      <c r="J122" s="336">
        <v>0.316</v>
      </c>
      <c r="K122" s="339">
        <f>+K121*J122</f>
        <v>108484423.608</v>
      </c>
      <c r="L122" s="15"/>
      <c r="M122" s="239">
        <v>0.20649999999999999</v>
      </c>
      <c r="N122" s="17">
        <f>ROUND(N$121*M122,0)</f>
        <v>70644783</v>
      </c>
      <c r="O122" s="15"/>
      <c r="P122" s="239">
        <v>0.20649999999999999</v>
      </c>
      <c r="Q122" s="17">
        <f>ROUND(Q$121*P122,0)</f>
        <v>70821236</v>
      </c>
      <c r="R122" s="15"/>
      <c r="S122" s="239">
        <v>0.20649999999999999</v>
      </c>
      <c r="T122" s="17">
        <f>ROUND(T$121*S122,0)</f>
        <v>70886219</v>
      </c>
      <c r="U122" s="15"/>
      <c r="V122" s="239">
        <v>0.20649999999999999</v>
      </c>
      <c r="W122" s="17">
        <f>ROUND(W$121*V122,0)</f>
        <v>70678906</v>
      </c>
      <c r="X122" s="15"/>
      <c r="Y122" s="239">
        <v>0.20649999999999999</v>
      </c>
      <c r="Z122" s="17">
        <f>ROUND(Z$121*Y122,0)</f>
        <v>70915115</v>
      </c>
      <c r="AA122" s="15"/>
      <c r="AB122" s="239">
        <v>0.20649999999999999</v>
      </c>
      <c r="AC122" s="17">
        <f>ROUND(AC$121*AB122,0)</f>
        <v>70857415</v>
      </c>
      <c r="AD122" s="15"/>
      <c r="AE122" s="239">
        <v>0.20649999999999999</v>
      </c>
      <c r="AF122" s="17">
        <f>ROUND(AF$121*AE122,0)</f>
        <v>71044425</v>
      </c>
      <c r="AG122" s="15"/>
      <c r="AH122" s="239">
        <v>0.23</v>
      </c>
      <c r="AI122" s="17">
        <f>ROUND(AI$121*AH122,0)</f>
        <v>79290910</v>
      </c>
      <c r="AJ122" s="15"/>
      <c r="AK122" s="239">
        <v>0.20649999999999999</v>
      </c>
      <c r="AL122" s="17">
        <f>ROUND(AL$121*AK122,0)</f>
        <v>70821275</v>
      </c>
      <c r="AM122" s="15"/>
      <c r="AN122" s="239">
        <v>0.20649999999999999</v>
      </c>
      <c r="AO122" s="17">
        <f>ROUND(AO$121*AN122,0)</f>
        <v>70700401</v>
      </c>
      <c r="AP122" s="15"/>
      <c r="AQ122" s="336">
        <v>0.316</v>
      </c>
      <c r="AR122" s="339">
        <f>+AR121*AQ122</f>
        <v>108485308.72400001</v>
      </c>
      <c r="AS122" s="15"/>
      <c r="AT122" s="239">
        <v>0.20649999999999999</v>
      </c>
      <c r="AU122" s="17">
        <f>ROUND(AU$121*AT122,0)</f>
        <v>70908122</v>
      </c>
      <c r="AV122" s="15"/>
      <c r="AW122" s="239">
        <v>0.23599999999999999</v>
      </c>
      <c r="AX122" s="17">
        <f>ROUND(AX$121*AW122,0)</f>
        <v>80082019</v>
      </c>
      <c r="AY122" s="15"/>
      <c r="AZ122" s="239">
        <v>0.20649999999999999</v>
      </c>
      <c r="BA122" s="17">
        <f>ROUND(BA$121*AZ122,0)</f>
        <v>70988298</v>
      </c>
      <c r="BB122" s="15"/>
      <c r="BC122" s="336">
        <v>0.316</v>
      </c>
      <c r="BD122" s="339">
        <f>+BD121*BC122</f>
        <v>108644102.516</v>
      </c>
      <c r="BE122" s="15"/>
      <c r="BF122" s="239">
        <v>0.22650000000000001</v>
      </c>
      <c r="BG122" s="17">
        <f>ROUND(BG$121*BF122,0)</f>
        <v>77956375</v>
      </c>
      <c r="BH122" s="15"/>
      <c r="BI122" s="240">
        <v>0.20926661599999999</v>
      </c>
      <c r="BJ122" s="17">
        <f>ROUND(BJ$121*BI122,0)</f>
        <v>71738785</v>
      </c>
      <c r="BK122" s="15"/>
      <c r="BL122" s="239">
        <v>0.20649999999999999</v>
      </c>
      <c r="BM122" s="17">
        <f>ROUND(BM$121*BL122,0)</f>
        <v>70999656</v>
      </c>
      <c r="BN122" s="15"/>
      <c r="BO122" s="239">
        <v>0.2165</v>
      </c>
      <c r="BP122" s="17">
        <f>ROUND(BP$121*BO122,0)</f>
        <v>74191931</v>
      </c>
      <c r="BQ122" s="15"/>
      <c r="BR122" s="239">
        <v>0.20649999999999999</v>
      </c>
      <c r="BS122" s="17">
        <f>ROUND(BS$121*BR122,0)</f>
        <v>70786543</v>
      </c>
      <c r="BT122" s="15"/>
      <c r="BU122" s="239">
        <v>0.2465</v>
      </c>
      <c r="BV122" s="17">
        <f>ROUND(BV$121*BU122,0)</f>
        <v>84711456</v>
      </c>
      <c r="BW122" s="15"/>
      <c r="BX122" s="239">
        <v>0.20649999999999999</v>
      </c>
      <c r="BY122" s="17">
        <f>ROUND(BY$121*BX122,0)</f>
        <v>70936511</v>
      </c>
      <c r="BZ122" s="15"/>
      <c r="CA122" s="239">
        <v>0.2465</v>
      </c>
      <c r="CB122" s="17">
        <f>ROUND(CB$121*CA122,0)</f>
        <v>84308640</v>
      </c>
      <c r="CC122" s="15"/>
      <c r="CD122" s="239">
        <v>0.20649999999999999</v>
      </c>
      <c r="CE122" s="17">
        <f>ROUND(CE$121*CD122,0)</f>
        <v>70740081</v>
      </c>
      <c r="CF122" s="15"/>
      <c r="CG122" s="336">
        <v>0.316</v>
      </c>
      <c r="CH122" s="339">
        <f>+CH121*CG122</f>
        <v>108551754.992</v>
      </c>
      <c r="CI122" s="15"/>
      <c r="CJ122" s="239">
        <v>0.22650000000000001</v>
      </c>
      <c r="CK122" s="17">
        <f>ROUND(CK$121*CJ122,0)</f>
        <v>77791810</v>
      </c>
      <c r="CL122" s="15"/>
      <c r="CM122" s="239">
        <v>0.20649999999999999</v>
      </c>
      <c r="CN122" s="17">
        <f>ROUND(CN$121*CM122,0)</f>
        <v>71188501</v>
      </c>
      <c r="CO122" s="15"/>
      <c r="CP122" s="239">
        <v>0.20649999999999999</v>
      </c>
      <c r="CQ122" s="17">
        <f>ROUND(CQ$121*CP122,0)</f>
        <v>70929565</v>
      </c>
      <c r="CR122" s="15"/>
      <c r="CS122" s="239">
        <v>0.20649999999999999</v>
      </c>
      <c r="CT122" s="17">
        <f>ROUND(CT$121*CS122,0)</f>
        <v>70815463</v>
      </c>
      <c r="CU122" s="15"/>
      <c r="CV122" s="239">
        <v>0.20649999999999999</v>
      </c>
      <c r="CW122" s="17">
        <f>ROUND(CW$121*CV122,0)</f>
        <v>71350866</v>
      </c>
      <c r="CX122" s="15"/>
      <c r="CY122" s="239">
        <v>0.20649999999999999</v>
      </c>
      <c r="CZ122" s="17">
        <f>ROUND(CZ$121*CY122,0)</f>
        <v>71429348</v>
      </c>
      <c r="DA122" s="15"/>
      <c r="DB122" s="239">
        <v>0.20649999999999999</v>
      </c>
      <c r="DC122" s="17">
        <f>ROUND(DC$121*DB122,0)</f>
        <v>70999656</v>
      </c>
      <c r="DD122" s="15"/>
      <c r="DE122" s="239">
        <v>0.20649999999999999</v>
      </c>
      <c r="DF122" s="17">
        <f>ROUND(DF$121*DE122,0)</f>
        <v>70799987</v>
      </c>
      <c r="DG122" s="15"/>
      <c r="DH122" s="239">
        <v>0.20649999999999999</v>
      </c>
      <c r="DI122" s="17">
        <f>ROUND(DI$121*DH122,0)</f>
        <v>70880216</v>
      </c>
      <c r="DJ122" s="15"/>
      <c r="DK122" s="239">
        <v>0.20649999999999999</v>
      </c>
      <c r="DL122" s="17">
        <f>ROUND(DL$121*DK122,0)</f>
        <v>70919140</v>
      </c>
      <c r="DM122" s="15"/>
      <c r="DN122" s="8"/>
      <c r="DO122" s="9"/>
      <c r="DP122" s="8"/>
    </row>
    <row r="123" spans="1:120" x14ac:dyDescent="0.25">
      <c r="A123" s="15"/>
      <c r="B123" s="46" t="s">
        <v>37</v>
      </c>
      <c r="C123" s="198">
        <v>0.05</v>
      </c>
      <c r="D123" s="15"/>
      <c r="E123" s="17"/>
      <c r="F123" s="17">
        <f t="shared" ref="F123:F124" si="1029">F$121*$C123</f>
        <v>17295241.600000001</v>
      </c>
      <c r="G123" s="239">
        <v>0.05</v>
      </c>
      <c r="H123" s="17">
        <f>ROUND(H$121*G123,0)</f>
        <v>17213107</v>
      </c>
      <c r="I123" s="15"/>
      <c r="J123" s="337"/>
      <c r="K123" s="340"/>
      <c r="L123" s="15"/>
      <c r="M123" s="239">
        <v>0.05</v>
      </c>
      <c r="N123" s="17">
        <f>ROUND(N$121*M123,0)</f>
        <v>17105274</v>
      </c>
      <c r="O123" s="15"/>
      <c r="P123" s="239">
        <v>0.05</v>
      </c>
      <c r="Q123" s="17">
        <f>ROUND(Q$121*P123,0)</f>
        <v>17147999</v>
      </c>
      <c r="R123" s="15"/>
      <c r="S123" s="239">
        <v>0.05</v>
      </c>
      <c r="T123" s="17">
        <f>ROUND(T$121*S123,0)</f>
        <v>17163733</v>
      </c>
      <c r="U123" s="15"/>
      <c r="V123" s="239">
        <v>0.05</v>
      </c>
      <c r="W123" s="17">
        <f>ROUND(W$121*V123,0)</f>
        <v>17113537</v>
      </c>
      <c r="X123" s="15"/>
      <c r="Y123" s="239">
        <v>0.05</v>
      </c>
      <c r="Z123" s="17">
        <f>ROUND(Z$121*Y123,0)</f>
        <v>17170730</v>
      </c>
      <c r="AA123" s="15"/>
      <c r="AB123" s="239">
        <v>0.05</v>
      </c>
      <c r="AC123" s="17">
        <f>ROUND(AC$121*AB123,0)</f>
        <v>17156759</v>
      </c>
      <c r="AD123" s="15"/>
      <c r="AE123" s="239">
        <v>0.05</v>
      </c>
      <c r="AF123" s="17">
        <f>ROUND(AF$121*AE123,0)</f>
        <v>17202040</v>
      </c>
      <c r="AG123" s="15"/>
      <c r="AH123" s="239">
        <v>0.05</v>
      </c>
      <c r="AI123" s="17">
        <f>ROUND(AI$121*AH123,0)</f>
        <v>17237154</v>
      </c>
      <c r="AJ123" s="15"/>
      <c r="AK123" s="239">
        <v>0.05</v>
      </c>
      <c r="AL123" s="17">
        <f>ROUND(AL$121*AK123,0)</f>
        <v>17148008</v>
      </c>
      <c r="AM123" s="15"/>
      <c r="AN123" s="239">
        <v>0.05</v>
      </c>
      <c r="AO123" s="17">
        <f>ROUND(AO$121*AN123,0)</f>
        <v>17118741</v>
      </c>
      <c r="AP123" s="15"/>
      <c r="AQ123" s="337"/>
      <c r="AR123" s="340"/>
      <c r="AS123" s="15"/>
      <c r="AT123" s="239">
        <v>0.05</v>
      </c>
      <c r="AU123" s="17">
        <f>ROUND(AU$121*AT123,0)</f>
        <v>17169037</v>
      </c>
      <c r="AV123" s="15"/>
      <c r="AW123" s="239">
        <v>0.05</v>
      </c>
      <c r="AX123" s="17">
        <f>ROUND(AX$121*AW123,0)</f>
        <v>16966529</v>
      </c>
      <c r="AY123" s="15"/>
      <c r="AZ123" s="239">
        <v>0.05</v>
      </c>
      <c r="BA123" s="17">
        <f>ROUND(BA$121*AZ123,0)</f>
        <v>17188450</v>
      </c>
      <c r="BB123" s="15"/>
      <c r="BC123" s="337"/>
      <c r="BD123" s="340"/>
      <c r="BE123" s="15"/>
      <c r="BF123" s="239">
        <v>0.05</v>
      </c>
      <c r="BG123" s="17">
        <f>ROUND(BG$121*BF123,0)</f>
        <v>17208913</v>
      </c>
      <c r="BH123" s="15"/>
      <c r="BI123" s="239">
        <v>0.05</v>
      </c>
      <c r="BJ123" s="17">
        <f>ROUND(BJ$121*BI123,0)</f>
        <v>17140523</v>
      </c>
      <c r="BK123" s="15"/>
      <c r="BL123" s="239">
        <v>0.05</v>
      </c>
      <c r="BM123" s="17">
        <f>ROUND(BM$121*BL123,0)</f>
        <v>17191200</v>
      </c>
      <c r="BN123" s="15"/>
      <c r="BO123" s="239">
        <v>0.05</v>
      </c>
      <c r="BP123" s="17">
        <f>ROUND(BP$121*BO123,0)</f>
        <v>17134395</v>
      </c>
      <c r="BQ123" s="15"/>
      <c r="BR123" s="239">
        <v>0.05</v>
      </c>
      <c r="BS123" s="17">
        <f>ROUND(BS$121*BR123,0)</f>
        <v>17139599</v>
      </c>
      <c r="BT123" s="15"/>
      <c r="BU123" s="239">
        <v>0.05</v>
      </c>
      <c r="BV123" s="17">
        <f>ROUND(BV$121*BU123,0)</f>
        <v>17182851</v>
      </c>
      <c r="BW123" s="15"/>
      <c r="BX123" s="239">
        <v>0.05</v>
      </c>
      <c r="BY123" s="17">
        <f>ROUND(BY$121*BX123,0)</f>
        <v>17175911</v>
      </c>
      <c r="BZ123" s="15"/>
      <c r="CA123" s="239">
        <v>0.05</v>
      </c>
      <c r="CB123" s="17">
        <f>ROUND(CB$121*CA123,0)</f>
        <v>17101144</v>
      </c>
      <c r="CC123" s="15"/>
      <c r="CD123" s="239">
        <v>0.05</v>
      </c>
      <c r="CE123" s="17">
        <f>ROUND(CE$121*CD123,0)</f>
        <v>17128349</v>
      </c>
      <c r="CF123" s="15"/>
      <c r="CG123" s="337"/>
      <c r="CH123" s="340"/>
      <c r="CI123" s="15"/>
      <c r="CJ123" s="239">
        <v>0.05</v>
      </c>
      <c r="CK123" s="17">
        <f>ROUND(CK$121*CJ123,0)</f>
        <v>17172585</v>
      </c>
      <c r="CL123" s="15"/>
      <c r="CM123" s="239">
        <v>0.05</v>
      </c>
      <c r="CN123" s="17">
        <f>ROUND(CN$121*CM123,0)</f>
        <v>17236925</v>
      </c>
      <c r="CO123" s="15"/>
      <c r="CP123" s="239">
        <v>0.05</v>
      </c>
      <c r="CQ123" s="17">
        <f>ROUND(CQ$121*CP123,0)</f>
        <v>17174229</v>
      </c>
      <c r="CR123" s="15"/>
      <c r="CS123" s="239">
        <v>0.05</v>
      </c>
      <c r="CT123" s="17">
        <f>ROUND(CT$121*CS123,0)</f>
        <v>17146601</v>
      </c>
      <c r="CU123" s="15"/>
      <c r="CV123" s="239">
        <v>0.05</v>
      </c>
      <c r="CW123" s="17">
        <f>ROUND(CW$121*CV123,0)</f>
        <v>17276239</v>
      </c>
      <c r="CX123" s="15"/>
      <c r="CY123" s="239">
        <v>0.05</v>
      </c>
      <c r="CZ123" s="17">
        <f>ROUND(CZ$121*CY123,0)</f>
        <v>17295242</v>
      </c>
      <c r="DA123" s="15"/>
      <c r="DB123" s="239">
        <v>0.05</v>
      </c>
      <c r="DC123" s="17">
        <f>ROUND(DC$121*DB123,0)</f>
        <v>17191200</v>
      </c>
      <c r="DD123" s="15"/>
      <c r="DE123" s="239">
        <v>0.05</v>
      </c>
      <c r="DF123" s="17">
        <f>ROUND(DF$121*DE123,0)</f>
        <v>17142854</v>
      </c>
      <c r="DG123" s="15"/>
      <c r="DH123" s="239">
        <v>0.05</v>
      </c>
      <c r="DI123" s="17">
        <f>ROUND(DI$121*DH123,0)</f>
        <v>17162280</v>
      </c>
      <c r="DJ123" s="15"/>
      <c r="DK123" s="239">
        <v>0.05</v>
      </c>
      <c r="DL123" s="17">
        <f>ROUND(DL$121*DK123,0)</f>
        <v>17171705</v>
      </c>
      <c r="DM123" s="15"/>
      <c r="DN123" s="8"/>
      <c r="DO123" s="9"/>
      <c r="DP123" s="8"/>
    </row>
    <row r="124" spans="1:120" x14ac:dyDescent="0.25">
      <c r="A124" s="15"/>
      <c r="B124" s="46" t="s">
        <v>79</v>
      </c>
      <c r="C124" s="198">
        <v>0.05</v>
      </c>
      <c r="D124" s="15"/>
      <c r="E124" s="17"/>
      <c r="F124" s="17">
        <f t="shared" si="1029"/>
        <v>17295241.600000001</v>
      </c>
      <c r="G124" s="239">
        <v>0.05</v>
      </c>
      <c r="H124" s="17">
        <f>ROUND(H$121*G124,0)</f>
        <v>17213107</v>
      </c>
      <c r="I124" s="15"/>
      <c r="J124" s="337"/>
      <c r="K124" s="340"/>
      <c r="L124" s="15"/>
      <c r="M124" s="239">
        <v>0.05</v>
      </c>
      <c r="N124" s="17">
        <f>ROUND(N$121*M124,0)</f>
        <v>17105274</v>
      </c>
      <c r="O124" s="15"/>
      <c r="P124" s="239">
        <v>0.05</v>
      </c>
      <c r="Q124" s="17">
        <f>ROUND(Q$121*P124,0)</f>
        <v>17147999</v>
      </c>
      <c r="R124" s="15"/>
      <c r="S124" s="239">
        <v>0.05</v>
      </c>
      <c r="T124" s="17">
        <f>ROUND(T$121*S124,0)</f>
        <v>17163733</v>
      </c>
      <c r="U124" s="15"/>
      <c r="V124" s="239">
        <v>0.05</v>
      </c>
      <c r="W124" s="17">
        <f>ROUND(W$121*V124,0)</f>
        <v>17113537</v>
      </c>
      <c r="X124" s="15"/>
      <c r="Y124" s="239">
        <v>0.05</v>
      </c>
      <c r="Z124" s="17">
        <f>ROUND(Z$121*Y124,0)</f>
        <v>17170730</v>
      </c>
      <c r="AA124" s="15"/>
      <c r="AB124" s="239">
        <v>0.05</v>
      </c>
      <c r="AC124" s="17">
        <f>ROUND(AC$121*AB124,0)</f>
        <v>17156759</v>
      </c>
      <c r="AD124" s="15"/>
      <c r="AE124" s="239">
        <v>0.05</v>
      </c>
      <c r="AF124" s="17">
        <f>ROUND(AF$121*AE124,0)</f>
        <v>17202040</v>
      </c>
      <c r="AG124" s="15"/>
      <c r="AH124" s="239">
        <v>0.02</v>
      </c>
      <c r="AI124" s="17">
        <f>ROUND(AI$121*AH124,0)</f>
        <v>6894862</v>
      </c>
      <c r="AJ124" s="15"/>
      <c r="AK124" s="239">
        <v>0.05</v>
      </c>
      <c r="AL124" s="17">
        <f>ROUND(AL$121*AK124,0)</f>
        <v>17148008</v>
      </c>
      <c r="AM124" s="15"/>
      <c r="AN124" s="239">
        <v>0.05</v>
      </c>
      <c r="AO124" s="17">
        <f>ROUND(AO$121*AN124,0)</f>
        <v>17118741</v>
      </c>
      <c r="AP124" s="15"/>
      <c r="AQ124" s="337"/>
      <c r="AR124" s="340"/>
      <c r="AS124" s="15"/>
      <c r="AT124" s="239">
        <v>0.05</v>
      </c>
      <c r="AU124" s="17">
        <f>ROUND(AU$121*AT124,0)</f>
        <v>17169037</v>
      </c>
      <c r="AV124" s="15"/>
      <c r="AW124" s="239">
        <v>0.03</v>
      </c>
      <c r="AX124" s="17">
        <f>ROUND(AX$121*AW124,0)</f>
        <v>10179918</v>
      </c>
      <c r="AY124" s="15"/>
      <c r="AZ124" s="239">
        <v>0.05</v>
      </c>
      <c r="BA124" s="17">
        <f>ROUND(BA$121*AZ124,0)</f>
        <v>17188450</v>
      </c>
      <c r="BB124" s="15"/>
      <c r="BC124" s="337"/>
      <c r="BD124" s="340"/>
      <c r="BE124" s="15"/>
      <c r="BF124" s="239">
        <v>0.03</v>
      </c>
      <c r="BG124" s="17">
        <f>ROUND(BG$121*BF124,0)</f>
        <v>10325348</v>
      </c>
      <c r="BH124" s="15"/>
      <c r="BI124" s="239">
        <v>0.05</v>
      </c>
      <c r="BJ124" s="17">
        <f>ROUND(BJ$121*BI124,0)</f>
        <v>17140523</v>
      </c>
      <c r="BK124" s="15"/>
      <c r="BL124" s="239">
        <v>0.05</v>
      </c>
      <c r="BM124" s="17">
        <f>ROUND(BM$121*BL124,0)</f>
        <v>17191200</v>
      </c>
      <c r="BN124" s="15"/>
      <c r="BO124" s="239">
        <v>0.04</v>
      </c>
      <c r="BP124" s="17">
        <f>ROUND(BP$121*BO124,0)</f>
        <v>13707516</v>
      </c>
      <c r="BQ124" s="15"/>
      <c r="BR124" s="239">
        <v>0.05</v>
      </c>
      <c r="BS124" s="17">
        <f>ROUND(BS$121*BR124,0)</f>
        <v>17139599</v>
      </c>
      <c r="BT124" s="15"/>
      <c r="BU124" s="239">
        <v>0.01</v>
      </c>
      <c r="BV124" s="17">
        <f>ROUND(BV$121*BU124,0)</f>
        <v>3436570</v>
      </c>
      <c r="BW124" s="15"/>
      <c r="BX124" s="239">
        <v>0.05</v>
      </c>
      <c r="BY124" s="17">
        <f>ROUND(BY$121*BX124,0)</f>
        <v>17175911</v>
      </c>
      <c r="BZ124" s="15"/>
      <c r="CA124" s="239">
        <v>0.01</v>
      </c>
      <c r="CB124" s="17">
        <f>ROUND(CB$121*CA124,0)</f>
        <v>3420229</v>
      </c>
      <c r="CC124" s="15"/>
      <c r="CD124" s="239">
        <v>0.05</v>
      </c>
      <c r="CE124" s="17">
        <f>ROUND(CE$121*CD124,0)</f>
        <v>17128349</v>
      </c>
      <c r="CF124" s="15"/>
      <c r="CG124" s="337"/>
      <c r="CH124" s="340"/>
      <c r="CI124" s="15"/>
      <c r="CJ124" s="239">
        <v>0.03</v>
      </c>
      <c r="CK124" s="17">
        <f>ROUND(CK$121*CJ124,0)</f>
        <v>10303551</v>
      </c>
      <c r="CL124" s="15"/>
      <c r="CM124" s="239">
        <v>0.05</v>
      </c>
      <c r="CN124" s="17">
        <f>ROUND(CN$121*CM124,0)</f>
        <v>17236925</v>
      </c>
      <c r="CO124" s="15"/>
      <c r="CP124" s="239">
        <v>0.05</v>
      </c>
      <c r="CQ124" s="17">
        <f>ROUND(CQ$121*CP124,0)</f>
        <v>17174229</v>
      </c>
      <c r="CR124" s="15"/>
      <c r="CS124" s="239">
        <v>0.05</v>
      </c>
      <c r="CT124" s="17">
        <f>ROUND(CT$121*CS124,0)</f>
        <v>17146601</v>
      </c>
      <c r="CU124" s="15"/>
      <c r="CV124" s="239">
        <v>0.05</v>
      </c>
      <c r="CW124" s="17">
        <f>ROUND(CW$121*CV124,0)</f>
        <v>17276239</v>
      </c>
      <c r="CX124" s="15"/>
      <c r="CY124" s="239">
        <v>0.04</v>
      </c>
      <c r="CZ124" s="17">
        <f>ROUND(CZ$121*CY124,0)</f>
        <v>13836193</v>
      </c>
      <c r="DA124" s="15"/>
      <c r="DB124" s="239">
        <v>0.05</v>
      </c>
      <c r="DC124" s="17">
        <f>ROUND(DC$121*DB124,0)</f>
        <v>17191200</v>
      </c>
      <c r="DD124" s="15"/>
      <c r="DE124" s="239">
        <v>0.05</v>
      </c>
      <c r="DF124" s="17">
        <f>ROUND(DF$121*DE124,0)</f>
        <v>17142854</v>
      </c>
      <c r="DG124" s="15"/>
      <c r="DH124" s="239">
        <v>0.05</v>
      </c>
      <c r="DI124" s="17">
        <f>ROUND(DI$121*DH124,0)</f>
        <v>17162280</v>
      </c>
      <c r="DJ124" s="15"/>
      <c r="DK124" s="239">
        <v>0.05</v>
      </c>
      <c r="DL124" s="17">
        <f>ROUND(DL$121*DK124,0)</f>
        <v>17171705</v>
      </c>
      <c r="DM124" s="15"/>
      <c r="DN124" s="8"/>
      <c r="DO124" s="9"/>
      <c r="DP124" s="8"/>
    </row>
    <row r="125" spans="1:120" x14ac:dyDescent="0.25">
      <c r="A125" s="15"/>
      <c r="B125" s="37" t="s">
        <v>38</v>
      </c>
      <c r="C125" s="199">
        <f>SUM(C122:C124)</f>
        <v>0.30649999999999999</v>
      </c>
      <c r="D125" s="15"/>
      <c r="E125" s="17"/>
      <c r="F125" s="23">
        <f>ROUND(SUM(F122:F124),0)</f>
        <v>106019831</v>
      </c>
      <c r="G125" s="239">
        <f>SUM(G122:G124)</f>
        <v>0.30649999999999999</v>
      </c>
      <c r="H125" s="23">
        <f>SUM(H122:H124)</f>
        <v>105516345</v>
      </c>
      <c r="I125" s="15" t="str">
        <f>+IF(G125&lt;=$C$125,"OK","NO OK")</f>
        <v>OK</v>
      </c>
      <c r="J125" s="337"/>
      <c r="K125" s="340"/>
      <c r="L125" s="15" t="s">
        <v>97</v>
      </c>
      <c r="M125" s="239">
        <f>SUM(M122:M124)</f>
        <v>0.30649999999999999</v>
      </c>
      <c r="N125" s="23">
        <f>SUM(N122:N124)</f>
        <v>104855331</v>
      </c>
      <c r="O125" s="15" t="str">
        <f>+IF(M125&lt;=$C$125,"OK","NO OK")</f>
        <v>OK</v>
      </c>
      <c r="P125" s="239">
        <f>SUM(P122:P124)</f>
        <v>0.30649999999999999</v>
      </c>
      <c r="Q125" s="23">
        <f>SUM(Q122:Q124)</f>
        <v>105117234</v>
      </c>
      <c r="R125" s="15" t="str">
        <f>+IF(P125&lt;=$C$125,"OK","NO OK")</f>
        <v>OK</v>
      </c>
      <c r="S125" s="239">
        <f>SUM(S122:S124)</f>
        <v>0.30649999999999999</v>
      </c>
      <c r="T125" s="23">
        <f>SUM(T122:T124)</f>
        <v>105213685</v>
      </c>
      <c r="U125" s="15" t="str">
        <f>+IF(S125&lt;=$C$125,"OK","NO OK")</f>
        <v>OK</v>
      </c>
      <c r="V125" s="239">
        <f>SUM(V122:V124)</f>
        <v>0.30649999999999999</v>
      </c>
      <c r="W125" s="23">
        <f>SUM(W122:W124)</f>
        <v>104905980</v>
      </c>
      <c r="X125" s="15" t="str">
        <f>+IF(V125&lt;=$C$125,"OK","NO OK")</f>
        <v>OK</v>
      </c>
      <c r="Y125" s="239">
        <f>SUM(Y122:Y124)</f>
        <v>0.30649999999999999</v>
      </c>
      <c r="Z125" s="23">
        <f>SUM(Z122:Z124)</f>
        <v>105256575</v>
      </c>
      <c r="AA125" s="15" t="str">
        <f>+IF(Y125&lt;=$C$125,"OK","NO OK")</f>
        <v>OK</v>
      </c>
      <c r="AB125" s="239">
        <f>SUM(AB122:AB124)</f>
        <v>0.30649999999999999</v>
      </c>
      <c r="AC125" s="23">
        <f>SUM(AC122:AC124)</f>
        <v>105170933</v>
      </c>
      <c r="AD125" s="15" t="str">
        <f>+IF(AB125&lt;=$C$125,"OK","NO OK")</f>
        <v>OK</v>
      </c>
      <c r="AE125" s="239">
        <f>SUM(AE122:AE124)</f>
        <v>0.30649999999999999</v>
      </c>
      <c r="AF125" s="23">
        <f>SUM(AF122:AF124)</f>
        <v>105448505</v>
      </c>
      <c r="AG125" s="15" t="str">
        <f>+IF(AE125&lt;=$C$125,"OK","NO OK")</f>
        <v>OK</v>
      </c>
      <c r="AH125" s="239">
        <f>SUM(AH122:AH124)</f>
        <v>0.30000000000000004</v>
      </c>
      <c r="AI125" s="23">
        <f>SUM(AI122:AI124)</f>
        <v>103422926</v>
      </c>
      <c r="AJ125" s="15" t="str">
        <f>+IF(AH125&lt;=$C$125,"OK","NO OK")</f>
        <v>OK</v>
      </c>
      <c r="AK125" s="239">
        <f>SUM(AK122:AK124)</f>
        <v>0.30649999999999999</v>
      </c>
      <c r="AL125" s="23">
        <f>SUM(AL122:AL124)</f>
        <v>105117291</v>
      </c>
      <c r="AM125" s="15" t="str">
        <f>+IF(AK125&lt;=$C$125,"OK","NO OK")</f>
        <v>OK</v>
      </c>
      <c r="AN125" s="239">
        <f>SUM(AN122:AN124)</f>
        <v>0.30649999999999999</v>
      </c>
      <c r="AO125" s="23">
        <f>SUM(AO122:AO124)</f>
        <v>104937883</v>
      </c>
      <c r="AP125" s="15" t="str">
        <f>+IF(AN125&lt;=$C$125,"OK","NO OK")</f>
        <v>OK</v>
      </c>
      <c r="AQ125" s="337"/>
      <c r="AR125" s="340"/>
      <c r="AS125" s="15" t="s">
        <v>97</v>
      </c>
      <c r="AT125" s="239">
        <f>SUM(AT122:AT124)</f>
        <v>0.30649999999999999</v>
      </c>
      <c r="AU125" s="23">
        <f>SUM(AU122:AU124)</f>
        <v>105246196</v>
      </c>
      <c r="AV125" s="15" t="str">
        <f>+IF(AT125&lt;=$C$125,"OK","NO OK")</f>
        <v>OK</v>
      </c>
      <c r="AW125" s="239">
        <f>SUM(AW122:AW124)</f>
        <v>0.31599999999999995</v>
      </c>
      <c r="AX125" s="23">
        <f>SUM(AX122:AX124)</f>
        <v>107228466</v>
      </c>
      <c r="AY125" s="15" t="str">
        <f>+IF(AW125&lt;=$C$125,"OK","NO OK")</f>
        <v>NO OK</v>
      </c>
      <c r="AZ125" s="239">
        <f>SUM(AZ122:AZ124)</f>
        <v>0.30649999999999999</v>
      </c>
      <c r="BA125" s="23">
        <f>SUM(BA122:BA124)</f>
        <v>105365198</v>
      </c>
      <c r="BB125" s="15" t="str">
        <f>+IF(AZ125&lt;=$C$125,"OK","NO OK")</f>
        <v>OK</v>
      </c>
      <c r="BC125" s="337"/>
      <c r="BD125" s="340"/>
      <c r="BE125" s="15" t="s">
        <v>97</v>
      </c>
      <c r="BF125" s="239">
        <f>SUM(BF122:BF124)</f>
        <v>0.30649999999999999</v>
      </c>
      <c r="BG125" s="23">
        <f>SUM(BG122:BG124)</f>
        <v>105490636</v>
      </c>
      <c r="BH125" s="15" t="str">
        <f>+IF(BF125&lt;=$C$125,"OK","NO OK")</f>
        <v>OK</v>
      </c>
      <c r="BI125" s="239">
        <f>SUM(BI122:BI124)</f>
        <v>0.30926661599999999</v>
      </c>
      <c r="BJ125" s="23">
        <f>SUM(BJ122:BJ124)</f>
        <v>106019831</v>
      </c>
      <c r="BK125" s="15" t="str">
        <f>+IF(BI125&lt;=$C$125,"OK","NO OK")</f>
        <v>NO OK</v>
      </c>
      <c r="BL125" s="239">
        <f>SUM(BL122:BL124)</f>
        <v>0.30649999999999999</v>
      </c>
      <c r="BM125" s="23">
        <f>SUM(BM122:BM124)</f>
        <v>105382056</v>
      </c>
      <c r="BN125" s="15" t="str">
        <f>+IF(BL125&lt;=$C$125,"OK","NO OK")</f>
        <v>OK</v>
      </c>
      <c r="BO125" s="239">
        <f>SUM(BO122:BO124)</f>
        <v>0.30649999999999999</v>
      </c>
      <c r="BP125" s="23">
        <f>SUM(BP122:BP124)</f>
        <v>105033842</v>
      </c>
      <c r="BQ125" s="15" t="str">
        <f>+IF(BO125&lt;=$C$125,"OK","NO OK")</f>
        <v>OK</v>
      </c>
      <c r="BR125" s="239">
        <f>SUM(BR122:BR124)</f>
        <v>0.30649999999999999</v>
      </c>
      <c r="BS125" s="23">
        <f>SUM(BS122:BS124)</f>
        <v>105065741</v>
      </c>
      <c r="BT125" s="15" t="str">
        <f>+IF(BR125&lt;=$C$125,"OK","NO OK")</f>
        <v>OK</v>
      </c>
      <c r="BU125" s="239">
        <f>SUM(BU122:BU124)</f>
        <v>0.30649999999999999</v>
      </c>
      <c r="BV125" s="23">
        <f>SUM(BV122:BV124)</f>
        <v>105330877</v>
      </c>
      <c r="BW125" s="15" t="str">
        <f>+IF(BU125&lt;=$C$125,"OK","NO OK")</f>
        <v>OK</v>
      </c>
      <c r="BX125" s="239">
        <f>SUM(BX122:BX124)</f>
        <v>0.30649999999999999</v>
      </c>
      <c r="BY125" s="23">
        <f>SUM(BY122:BY124)</f>
        <v>105288333</v>
      </c>
      <c r="BZ125" s="15" t="str">
        <f>+IF(BX125&lt;=$C$125,"OK","NO OK")</f>
        <v>OK</v>
      </c>
      <c r="CA125" s="239">
        <f>SUM(CA122:CA124)</f>
        <v>0.30649999999999999</v>
      </c>
      <c r="CB125" s="23">
        <f>SUM(CB122:CB124)</f>
        <v>104830013</v>
      </c>
      <c r="CC125" s="15" t="str">
        <f>+IF(CA125&lt;=$C$125,"OK","NO OK")</f>
        <v>OK</v>
      </c>
      <c r="CD125" s="239">
        <f>SUM(CD122:CD124)</f>
        <v>0.30649999999999999</v>
      </c>
      <c r="CE125" s="23">
        <f>SUM(CE122:CE124)</f>
        <v>104996779</v>
      </c>
      <c r="CF125" s="15" t="str">
        <f>+IF(CD125&lt;=$C$125,"OK","NO OK")</f>
        <v>OK</v>
      </c>
      <c r="CG125" s="337"/>
      <c r="CH125" s="340"/>
      <c r="CI125" s="15" t="s">
        <v>97</v>
      </c>
      <c r="CJ125" s="239">
        <f>SUM(CJ122:CJ124)</f>
        <v>0.30649999999999999</v>
      </c>
      <c r="CK125" s="23">
        <f>SUM(CK122:CK124)</f>
        <v>105267946</v>
      </c>
      <c r="CL125" s="15" t="str">
        <f>+IF(CJ125&lt;=$C$125,"OK","NO OK")</f>
        <v>OK</v>
      </c>
      <c r="CM125" s="239">
        <f>SUM(CM122:CM124)</f>
        <v>0.30649999999999999</v>
      </c>
      <c r="CN125" s="23">
        <f>SUM(CN122:CN124)</f>
        <v>105662351</v>
      </c>
      <c r="CO125" s="15" t="str">
        <f>+IF(CM125&lt;=$C$125,"OK","NO OK")</f>
        <v>OK</v>
      </c>
      <c r="CP125" s="239">
        <f>SUM(CP122:CP124)</f>
        <v>0.30649999999999999</v>
      </c>
      <c r="CQ125" s="23">
        <f>SUM(CQ122:CQ124)</f>
        <v>105278023</v>
      </c>
      <c r="CR125" s="15" t="str">
        <f>+IF(CP125&lt;=$C$125,"OK","NO OK")</f>
        <v>OK</v>
      </c>
      <c r="CS125" s="239">
        <f>SUM(CS122:CS124)</f>
        <v>0.30649999999999999</v>
      </c>
      <c r="CT125" s="23">
        <f>SUM(CT122:CT124)</f>
        <v>105108665</v>
      </c>
      <c r="CU125" s="15" t="str">
        <f>+IF(CS125&lt;=$C$125,"OK","NO OK")</f>
        <v>OK</v>
      </c>
      <c r="CV125" s="239">
        <f>SUM(CV122:CV124)</f>
        <v>0.30649999999999999</v>
      </c>
      <c r="CW125" s="23">
        <f>SUM(CW122:CW124)</f>
        <v>105903344</v>
      </c>
      <c r="CX125" s="15" t="str">
        <f>+IF(CV125&lt;=$C$125,"OK","NO OK")</f>
        <v>OK</v>
      </c>
      <c r="CY125" s="239">
        <f>SUM(CY122:CY124)</f>
        <v>0.29649999999999999</v>
      </c>
      <c r="CZ125" s="23">
        <f>SUM(CZ122:CZ124)</f>
        <v>102560783</v>
      </c>
      <c r="DA125" s="15" t="str">
        <f>+IF(CY125&lt;=$C$125,"OK","NO OK")</f>
        <v>OK</v>
      </c>
      <c r="DB125" s="239">
        <f>SUM(DB122:DB124)</f>
        <v>0.30649999999999999</v>
      </c>
      <c r="DC125" s="23">
        <f>SUM(DC122:DC124)</f>
        <v>105382056</v>
      </c>
      <c r="DD125" s="15" t="str">
        <f>+IF(DB125&lt;=$C$125,"OK","NO OK")</f>
        <v>OK</v>
      </c>
      <c r="DE125" s="239">
        <f>SUM(DE122:DE124)</f>
        <v>0.30649999999999999</v>
      </c>
      <c r="DF125" s="23">
        <f>SUM(DF122:DF124)</f>
        <v>105085695</v>
      </c>
      <c r="DG125" s="15" t="str">
        <f>+IF(DE125&lt;=$C$125,"OK","NO OK")</f>
        <v>OK</v>
      </c>
      <c r="DH125" s="239">
        <f>SUM(DH122:DH124)</f>
        <v>0.30649999999999999</v>
      </c>
      <c r="DI125" s="23">
        <f>SUM(DI122:DI124)</f>
        <v>105204776</v>
      </c>
      <c r="DJ125" s="15" t="str">
        <f>+IF(DH125&lt;=$C$125,"OK","NO OK")</f>
        <v>OK</v>
      </c>
      <c r="DK125" s="239">
        <f>SUM(DK122:DK124)</f>
        <v>0.30649999999999999</v>
      </c>
      <c r="DL125" s="23">
        <f>SUM(DL122:DL124)</f>
        <v>105262550</v>
      </c>
      <c r="DM125" s="15" t="str">
        <f>+IF(DK125&lt;=$C$125,"OK","NO OK")</f>
        <v>OK</v>
      </c>
      <c r="DN125" s="8"/>
      <c r="DO125" s="9"/>
      <c r="DP125" s="8"/>
    </row>
    <row r="126" spans="1:120" x14ac:dyDescent="0.25">
      <c r="A126" s="15"/>
      <c r="B126" s="47" t="s">
        <v>39</v>
      </c>
      <c r="C126" s="238">
        <v>0.19</v>
      </c>
      <c r="D126" s="15"/>
      <c r="E126" s="17"/>
      <c r="F126" s="17">
        <f>ROUND(F123*C126,0)</f>
        <v>3286096</v>
      </c>
      <c r="G126" s="239">
        <v>0.19</v>
      </c>
      <c r="H126" s="17">
        <f>ROUND(H123*G126,0)</f>
        <v>3270490</v>
      </c>
      <c r="I126" s="15"/>
      <c r="J126" s="338"/>
      <c r="K126" s="341"/>
      <c r="L126" s="15"/>
      <c r="M126" s="239">
        <v>0.19</v>
      </c>
      <c r="N126" s="17">
        <f>ROUND(N123*M126,0)</f>
        <v>3250002</v>
      </c>
      <c r="O126" s="15"/>
      <c r="P126" s="239">
        <v>0.19</v>
      </c>
      <c r="Q126" s="17">
        <f>ROUND(Q123*P126,0)</f>
        <v>3258120</v>
      </c>
      <c r="R126" s="15"/>
      <c r="S126" s="239">
        <v>0.19</v>
      </c>
      <c r="T126" s="17">
        <f>ROUND(T123*S126,0)</f>
        <v>3261109</v>
      </c>
      <c r="U126" s="15"/>
      <c r="V126" s="239">
        <v>0.19</v>
      </c>
      <c r="W126" s="17">
        <f>ROUND(W123*V126,0)</f>
        <v>3251572</v>
      </c>
      <c r="X126" s="15"/>
      <c r="Y126" s="239">
        <v>0.19</v>
      </c>
      <c r="Z126" s="17">
        <f>ROUND(Z123*Y126,0)</f>
        <v>3262439</v>
      </c>
      <c r="AA126" s="15"/>
      <c r="AB126" s="239">
        <v>0.19</v>
      </c>
      <c r="AC126" s="17">
        <f>ROUND(AC123*AB126,0)</f>
        <v>3259784</v>
      </c>
      <c r="AD126" s="15"/>
      <c r="AE126" s="239">
        <v>0.19</v>
      </c>
      <c r="AF126" s="17">
        <f>ROUND(AF123*AE126,0)</f>
        <v>3268388</v>
      </c>
      <c r="AG126" s="15"/>
      <c r="AH126" s="239">
        <v>0.19</v>
      </c>
      <c r="AI126" s="17">
        <f>ROUND(AI123*AH126,0)</f>
        <v>3275059</v>
      </c>
      <c r="AJ126" s="15"/>
      <c r="AK126" s="239">
        <v>0.19</v>
      </c>
      <c r="AL126" s="17">
        <f>ROUND(AL123*AK126,0)</f>
        <v>3258122</v>
      </c>
      <c r="AM126" s="15"/>
      <c r="AN126" s="239">
        <v>0.19</v>
      </c>
      <c r="AO126" s="17">
        <f>ROUND(AO123*AN126,0)</f>
        <v>3252561</v>
      </c>
      <c r="AP126" s="15"/>
      <c r="AQ126" s="338"/>
      <c r="AR126" s="341"/>
      <c r="AS126" s="15"/>
      <c r="AT126" s="239">
        <v>0.19</v>
      </c>
      <c r="AU126" s="17">
        <f>ROUND(AU123*AT126,0)</f>
        <v>3262117</v>
      </c>
      <c r="AV126" s="15"/>
      <c r="AW126" s="239">
        <v>0.19</v>
      </c>
      <c r="AX126" s="17">
        <f>ROUND(AX123*AW126,0)</f>
        <v>3223641</v>
      </c>
      <c r="AY126" s="15"/>
      <c r="AZ126" s="239">
        <v>0.19</v>
      </c>
      <c r="BA126" s="17">
        <f>ROUND(BA123*AZ126,0)</f>
        <v>3265806</v>
      </c>
      <c r="BB126" s="15"/>
      <c r="BC126" s="338"/>
      <c r="BD126" s="341"/>
      <c r="BE126" s="15"/>
      <c r="BF126" s="239">
        <v>0.19</v>
      </c>
      <c r="BG126" s="17">
        <f>ROUND(BG123*BF126,0)</f>
        <v>3269693</v>
      </c>
      <c r="BH126" s="15"/>
      <c r="BI126" s="239">
        <v>0.19</v>
      </c>
      <c r="BJ126" s="17">
        <f>ROUND(BJ123*BI126,0)</f>
        <v>3256699</v>
      </c>
      <c r="BK126" s="15"/>
      <c r="BL126" s="239">
        <v>0.19</v>
      </c>
      <c r="BM126" s="17">
        <f>ROUND(BM123*BL126,0)</f>
        <v>3266328</v>
      </c>
      <c r="BN126" s="15"/>
      <c r="BO126" s="239">
        <v>0.19</v>
      </c>
      <c r="BP126" s="17">
        <f>ROUND(BP123*BO126,0)</f>
        <v>3255535</v>
      </c>
      <c r="BQ126" s="15"/>
      <c r="BR126" s="239">
        <v>0.19</v>
      </c>
      <c r="BS126" s="17">
        <f>ROUND(BS123*BR126,0)</f>
        <v>3256524</v>
      </c>
      <c r="BT126" s="15"/>
      <c r="BU126" s="239">
        <v>0.19</v>
      </c>
      <c r="BV126" s="17">
        <f>ROUND(BV123*BU126,0)</f>
        <v>3264742</v>
      </c>
      <c r="BW126" s="15"/>
      <c r="BX126" s="239">
        <v>0.19</v>
      </c>
      <c r="BY126" s="17">
        <f>ROUND(BY123*BX126,0)</f>
        <v>3263423</v>
      </c>
      <c r="BZ126" s="15"/>
      <c r="CA126" s="239">
        <v>0.19</v>
      </c>
      <c r="CB126" s="17">
        <f>ROUND(CB123*CA126,0)</f>
        <v>3249217</v>
      </c>
      <c r="CC126" s="15"/>
      <c r="CD126" s="239">
        <v>0.19</v>
      </c>
      <c r="CE126" s="17">
        <f>ROUND(CE123*CD126,0)</f>
        <v>3254386</v>
      </c>
      <c r="CF126" s="15"/>
      <c r="CG126" s="338"/>
      <c r="CH126" s="341"/>
      <c r="CI126" s="15"/>
      <c r="CJ126" s="239">
        <v>0.19</v>
      </c>
      <c r="CK126" s="17">
        <f>ROUND(CK123*CJ126,0)</f>
        <v>3262791</v>
      </c>
      <c r="CL126" s="15"/>
      <c r="CM126" s="239">
        <v>0.19</v>
      </c>
      <c r="CN126" s="17">
        <f>ROUND(CN123*CM126,0)</f>
        <v>3275016</v>
      </c>
      <c r="CO126" s="15"/>
      <c r="CP126" s="239">
        <v>0.19</v>
      </c>
      <c r="CQ126" s="17">
        <f>ROUND(CQ123*CP126,0)</f>
        <v>3263104</v>
      </c>
      <c r="CR126" s="15"/>
      <c r="CS126" s="239">
        <v>0.19</v>
      </c>
      <c r="CT126" s="17">
        <f>ROUND(CT123*CS126,0)</f>
        <v>3257854</v>
      </c>
      <c r="CU126" s="15"/>
      <c r="CV126" s="239">
        <v>0.19</v>
      </c>
      <c r="CW126" s="17">
        <f>ROUND(CW123*CV126,0)</f>
        <v>3282485</v>
      </c>
      <c r="CX126" s="15"/>
      <c r="CY126" s="239">
        <v>0.19</v>
      </c>
      <c r="CZ126" s="17">
        <f>ROUND(CZ123*CY126,0)</f>
        <v>3286096</v>
      </c>
      <c r="DA126" s="15"/>
      <c r="DB126" s="239">
        <v>0.19</v>
      </c>
      <c r="DC126" s="17">
        <f>ROUND(DC123*DB126,0)</f>
        <v>3266328</v>
      </c>
      <c r="DD126" s="15"/>
      <c r="DE126" s="239">
        <v>0.19</v>
      </c>
      <c r="DF126" s="17">
        <f>ROUND(DF123*DE126,0)</f>
        <v>3257142</v>
      </c>
      <c r="DG126" s="15"/>
      <c r="DH126" s="239">
        <v>0.19</v>
      </c>
      <c r="DI126" s="17">
        <f>ROUND(DI123*DH126,0)</f>
        <v>3260833</v>
      </c>
      <c r="DJ126" s="15"/>
      <c r="DK126" s="239">
        <v>0.19</v>
      </c>
      <c r="DL126" s="17">
        <f>ROUND(DL123*DK126,0)</f>
        <v>3262624</v>
      </c>
      <c r="DM126" s="15"/>
      <c r="DN126" s="8"/>
      <c r="DO126" s="9"/>
      <c r="DP126" s="8"/>
    </row>
    <row r="127" spans="1:120" x14ac:dyDescent="0.25">
      <c r="A127" s="15"/>
      <c r="B127" s="39" t="s">
        <v>85</v>
      </c>
      <c r="C127" s="15"/>
      <c r="D127" s="40"/>
      <c r="E127" s="17"/>
      <c r="F127" s="23">
        <f>F121+F125+F126</f>
        <v>455210759</v>
      </c>
      <c r="G127" s="55"/>
      <c r="I127" s="15"/>
      <c r="J127" s="55"/>
      <c r="L127" s="15"/>
      <c r="M127" s="55"/>
      <c r="O127" s="15"/>
      <c r="P127" s="55"/>
      <c r="R127" s="15"/>
      <c r="S127" s="55"/>
      <c r="U127" s="15"/>
      <c r="V127" s="55"/>
      <c r="X127" s="15"/>
      <c r="Y127" s="55"/>
      <c r="AA127" s="15"/>
      <c r="AB127" s="55"/>
      <c r="AD127" s="15"/>
      <c r="AE127" s="55"/>
      <c r="AG127" s="15"/>
      <c r="AH127" s="55"/>
      <c r="AJ127" s="15"/>
      <c r="AK127" s="55"/>
      <c r="AM127" s="15"/>
      <c r="AN127" s="55"/>
      <c r="AP127" s="15"/>
      <c r="AQ127" s="55"/>
      <c r="AS127" s="15"/>
      <c r="AT127" s="55"/>
      <c r="AV127" s="15"/>
      <c r="AW127" s="55"/>
      <c r="AY127" s="15"/>
      <c r="AZ127" s="55"/>
      <c r="BB127" s="15"/>
      <c r="BC127" s="55"/>
      <c r="BE127" s="15"/>
      <c r="BF127" s="55"/>
      <c r="BH127" s="15"/>
      <c r="BI127" s="55"/>
      <c r="BK127" s="15"/>
      <c r="BL127" s="55"/>
      <c r="BN127" s="15"/>
      <c r="BO127" s="55"/>
      <c r="BQ127" s="15"/>
      <c r="BR127" s="55"/>
      <c r="BT127" s="15"/>
      <c r="BU127" s="55"/>
      <c r="BW127" s="15"/>
      <c r="BX127" s="55"/>
      <c r="BZ127" s="15"/>
      <c r="CA127" s="55"/>
      <c r="CC127" s="15"/>
      <c r="CD127" s="55"/>
      <c r="CF127" s="15"/>
      <c r="CG127" s="55"/>
      <c r="CI127" s="15"/>
      <c r="CJ127" s="55"/>
      <c r="CL127" s="15"/>
      <c r="CM127" s="55"/>
      <c r="CO127" s="15"/>
      <c r="CP127" s="55"/>
      <c r="CR127" s="15"/>
      <c r="CS127" s="55"/>
      <c r="CU127" s="15"/>
      <c r="CV127" s="55"/>
      <c r="CX127" s="15"/>
      <c r="CY127" s="55"/>
      <c r="DA127" s="15"/>
      <c r="DB127" s="55"/>
      <c r="DD127" s="15"/>
      <c r="DE127" s="55"/>
      <c r="DG127" s="15"/>
      <c r="DH127" s="55"/>
      <c r="DJ127" s="15"/>
      <c r="DK127" s="55"/>
      <c r="DM127" s="15"/>
      <c r="DN127" s="8"/>
      <c r="DO127" s="9"/>
      <c r="DP127" s="8"/>
    </row>
    <row r="128" spans="1:120" x14ac:dyDescent="0.25">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c r="BP128" s="53"/>
      <c r="BQ128" s="53"/>
      <c r="BR128" s="53"/>
      <c r="BS128" s="53"/>
      <c r="BT128" s="53"/>
      <c r="BU128" s="53"/>
      <c r="BV128" s="53"/>
      <c r="BW128" s="53"/>
      <c r="BX128" s="53"/>
      <c r="BY128" s="53"/>
      <c r="BZ128" s="53"/>
      <c r="CA128" s="53"/>
      <c r="CB128" s="53"/>
      <c r="CC128" s="53"/>
      <c r="CD128" s="53"/>
      <c r="CE128" s="53"/>
      <c r="CF128" s="53"/>
      <c r="CG128" s="53"/>
      <c r="CH128" s="53"/>
      <c r="CI128" s="53"/>
      <c r="CJ128" s="53"/>
      <c r="CK128" s="53"/>
      <c r="CL128" s="53"/>
      <c r="CM128" s="53"/>
      <c r="CN128" s="53"/>
      <c r="CO128" s="53"/>
      <c r="CP128" s="53"/>
      <c r="CQ128" s="53"/>
      <c r="CR128" s="53"/>
      <c r="CS128" s="53"/>
      <c r="CT128" s="53"/>
      <c r="CU128" s="53"/>
      <c r="CV128" s="53"/>
      <c r="CW128" s="53"/>
      <c r="CX128" s="53"/>
      <c r="CY128" s="53"/>
      <c r="CZ128" s="53"/>
      <c r="DA128" s="53"/>
      <c r="DB128" s="53"/>
      <c r="DC128" s="53"/>
      <c r="DD128" s="53"/>
      <c r="DE128" s="53"/>
      <c r="DF128" s="53"/>
      <c r="DG128" s="53"/>
      <c r="DH128" s="53"/>
      <c r="DI128" s="53"/>
      <c r="DJ128" s="53"/>
      <c r="DK128" s="53"/>
      <c r="DL128" s="53"/>
      <c r="DM128" s="53"/>
      <c r="DN128" s="8"/>
      <c r="DO128" s="9"/>
      <c r="DP128" s="8"/>
    </row>
    <row r="129" spans="1:120" ht="15" x14ac:dyDescent="0.25">
      <c r="A129" s="53"/>
      <c r="B129" s="54" t="s">
        <v>98</v>
      </c>
      <c r="C129" s="53"/>
      <c r="D129" s="53"/>
      <c r="E129" s="53"/>
      <c r="F129" s="53"/>
      <c r="G129" s="53"/>
      <c r="H129" s="56">
        <f>H121+H125+H126</f>
        <v>453048969</v>
      </c>
      <c r="I129" s="52" t="str">
        <f>+IF(H129&lt;=$F127,"OK","NO OK")</f>
        <v>OK</v>
      </c>
      <c r="J129" s="53"/>
      <c r="K129" s="56">
        <f>K121+K122</f>
        <v>451789561.60799998</v>
      </c>
      <c r="L129" s="52" t="str">
        <f>+IF(K129&lt;=$F127,"OK","NO OK")</f>
        <v>OK</v>
      </c>
      <c r="M129" s="53"/>
      <c r="N129" s="56">
        <f>N121+N125+N126</f>
        <v>450210820</v>
      </c>
      <c r="O129" s="52" t="str">
        <f>+IF(N129&lt;=$F127,"OK","NO OK")</f>
        <v>OK</v>
      </c>
      <c r="P129" s="53"/>
      <c r="Q129" s="56">
        <f>Q121+Q125+Q126</f>
        <v>451335335</v>
      </c>
      <c r="R129" s="52" t="str">
        <f>+IF(Q129&lt;=$F127,"OK","NO OK")</f>
        <v>OK</v>
      </c>
      <c r="S129" s="53"/>
      <c r="T129" s="56">
        <f>T121+T125+T126</f>
        <v>451749460</v>
      </c>
      <c r="U129" s="52" t="str">
        <f>+IF(T129&lt;=$F127,"OK","NO OK")</f>
        <v>OK</v>
      </c>
      <c r="V129" s="53"/>
      <c r="W129" s="56">
        <f>W121+W125+W126</f>
        <v>450428284</v>
      </c>
      <c r="X129" s="52" t="str">
        <f>+IF(W129&lt;=$F127,"OK","NO OK")</f>
        <v>OK</v>
      </c>
      <c r="Y129" s="53"/>
      <c r="Z129" s="56">
        <f>Z121+Z125+Z126</f>
        <v>451933614</v>
      </c>
      <c r="AA129" s="52" t="str">
        <f>+IF(Z129&lt;=$F127,"OK","NO OK")</f>
        <v>OK</v>
      </c>
      <c r="AB129" s="53"/>
      <c r="AC129" s="56">
        <f>AC121+AC125+AC126</f>
        <v>451565899</v>
      </c>
      <c r="AD129" s="52" t="str">
        <f>+IF(AC129&lt;=$F127,"OK","NO OK")</f>
        <v>OK</v>
      </c>
      <c r="AE129" s="53"/>
      <c r="AF129" s="56">
        <f>AF121+AF125+AF126</f>
        <v>452757690</v>
      </c>
      <c r="AG129" s="52" t="str">
        <f>+IF(AF129&lt;=$F127,"OK","NO OK")</f>
        <v>OK</v>
      </c>
      <c r="AH129" s="53"/>
      <c r="AI129" s="56">
        <f>AI121+AI125+AI126</f>
        <v>451441074</v>
      </c>
      <c r="AJ129" s="52" t="str">
        <f>+IF(AI129&lt;=$F127,"OK","NO OK")</f>
        <v>OK</v>
      </c>
      <c r="AK129" s="53"/>
      <c r="AL129" s="56">
        <f>AL121+AL125+AL126</f>
        <v>451335582</v>
      </c>
      <c r="AM129" s="52" t="str">
        <f>+IF(AL129&lt;=$F127,"OK","NO OK")</f>
        <v>OK</v>
      </c>
      <c r="AN129" s="53"/>
      <c r="AO129" s="56">
        <f>AO121+AO125+AO126</f>
        <v>450565268</v>
      </c>
      <c r="AP129" s="52" t="str">
        <f>+IF(AO129&lt;=$F127,"OK","NO OK")</f>
        <v>OK</v>
      </c>
      <c r="AQ129" s="53"/>
      <c r="AR129" s="56">
        <f>AR121+AR122</f>
        <v>451793247.72399998</v>
      </c>
      <c r="AS129" s="52" t="str">
        <f>+IF(AR129&lt;=$F127,"OK","NO OK")</f>
        <v>OK</v>
      </c>
      <c r="AT129" s="53"/>
      <c r="AU129" s="56">
        <f>AU121+AU125+AU126</f>
        <v>451889051</v>
      </c>
      <c r="AV129" s="52" t="str">
        <f>+IF(AU129&lt;=$F127,"OK","NO OK")</f>
        <v>OK</v>
      </c>
      <c r="AW129" s="53"/>
      <c r="AX129" s="56">
        <f>AX121+AX125+AX126</f>
        <v>449782694</v>
      </c>
      <c r="AY129" s="52" t="str">
        <f>+IF(AX129&lt;=$F127,"OK","NO OK")</f>
        <v>OK</v>
      </c>
      <c r="AZ129" s="53"/>
      <c r="BA129" s="56">
        <f>BA121+BA125+BA126</f>
        <v>452400000</v>
      </c>
      <c r="BB129" s="52" t="str">
        <f>+IF(BA129&lt;=$F127,"OK","NO OK")</f>
        <v>OK</v>
      </c>
      <c r="BC129" s="53"/>
      <c r="BD129" s="56">
        <f>BD121+BD122</f>
        <v>452454553.51600003</v>
      </c>
      <c r="BE129" s="52" t="str">
        <f>+IF(BD129&lt;=$F127,"OK","NO OK")</f>
        <v>OK</v>
      </c>
      <c r="BF129" s="53"/>
      <c r="BG129" s="56">
        <f>BG121+BG125+BG126</f>
        <v>452938584</v>
      </c>
      <c r="BH129" s="52" t="str">
        <f>+IF(BG129&lt;=$F127,"OK","NO OK")</f>
        <v>OK</v>
      </c>
      <c r="BI129" s="53"/>
      <c r="BJ129" s="56">
        <f>BJ121+BJ125+BJ126</f>
        <v>452086989</v>
      </c>
      <c r="BK129" s="52" t="str">
        <f>+IF(BJ129&lt;=$F127,"OK","NO OK")</f>
        <v>OK</v>
      </c>
      <c r="BL129" s="53"/>
      <c r="BM129" s="56">
        <f>BM121+BM125+BM126</f>
        <v>452472385</v>
      </c>
      <c r="BN129" s="52" t="str">
        <f>+IF(BM129&lt;=$F127,"OK","NO OK")</f>
        <v>OK</v>
      </c>
      <c r="BO129" s="53"/>
      <c r="BP129" s="56">
        <f>BP121+BP125+BP126</f>
        <v>450977279</v>
      </c>
      <c r="BQ129" s="52" t="str">
        <f>+IF(BP129&lt;=$F127,"OK","NO OK")</f>
        <v>OK</v>
      </c>
      <c r="BR129" s="53"/>
      <c r="BS129" s="56">
        <f>BS121+BS125+BS126</f>
        <v>451114242</v>
      </c>
      <c r="BT129" s="52" t="str">
        <f>+IF(BS129&lt;=$F127,"OK","NO OK")</f>
        <v>OK</v>
      </c>
      <c r="BU129" s="53"/>
      <c r="BV129" s="56">
        <f>BV121+BV125+BV126</f>
        <v>452252640</v>
      </c>
      <c r="BW129" s="52" t="str">
        <f>+IF(BV129&lt;=$F127,"OK","NO OK")</f>
        <v>OK</v>
      </c>
      <c r="BX129" s="53"/>
      <c r="BY129" s="56">
        <f>BY121+BY125+BY126</f>
        <v>452069969</v>
      </c>
      <c r="BZ129" s="52" t="str">
        <f>+IF(BY129&lt;=$F127,"OK","NO OK")</f>
        <v>OK</v>
      </c>
      <c r="CA129" s="53"/>
      <c r="CB129" s="56">
        <f>CB121+CB125+CB126</f>
        <v>450102109</v>
      </c>
      <c r="CC129" s="52" t="str">
        <f>+IF(CB129&lt;=$F127,"OK","NO OK")</f>
        <v>OK</v>
      </c>
      <c r="CD129" s="53"/>
      <c r="CE129" s="56">
        <f>CE121+CE125+CE126</f>
        <v>450818144</v>
      </c>
      <c r="CF129" s="52" t="str">
        <f>+IF(CE129&lt;=$F127,"OK","NO OK")</f>
        <v>OK</v>
      </c>
      <c r="CG129" s="53"/>
      <c r="CH129" s="56">
        <f>CH121+CH122</f>
        <v>452069966.99199998</v>
      </c>
      <c r="CI129" s="52" t="str">
        <f>+IF(CH129&lt;=$F127,"OK","NO OK")</f>
        <v>OK</v>
      </c>
      <c r="CJ129" s="53"/>
      <c r="CK129" s="56">
        <f>CK121+CK125+CK126</f>
        <v>451982438</v>
      </c>
      <c r="CL129" s="52" t="str">
        <f>+IF(CK129&lt;=$F127,"OK","NO OK")</f>
        <v>OK</v>
      </c>
      <c r="CM129" s="53"/>
      <c r="CN129" s="56">
        <f>CN121+CN125+CN126</f>
        <v>453675871</v>
      </c>
      <c r="CO129" s="52" t="str">
        <f>+IF(CN129&lt;=$F127,"OK","NO OK")</f>
        <v>OK</v>
      </c>
      <c r="CP129" s="53"/>
      <c r="CQ129" s="56">
        <f>CQ121+CQ125+CQ126</f>
        <v>452025702</v>
      </c>
      <c r="CR129" s="52" t="str">
        <f>+IF(CQ129&lt;=$F127,"OK","NO OK")</f>
        <v>OK</v>
      </c>
      <c r="CS129" s="53"/>
      <c r="CT129" s="56">
        <f>CT121+CT125+CT126</f>
        <v>451298541</v>
      </c>
      <c r="CU129" s="52" t="str">
        <f>+IF(CT129&lt;=$F127,"OK","NO OK")</f>
        <v>OK</v>
      </c>
      <c r="CV129" s="53"/>
      <c r="CW129" s="56">
        <f>CW121+CW125+CW126</f>
        <v>454710602</v>
      </c>
      <c r="CX129" s="52" t="str">
        <f>+IF(CW129&lt;=$F127,"OK","NO OK")</f>
        <v>OK</v>
      </c>
      <c r="CY129" s="53"/>
      <c r="CZ129" s="56">
        <f>CZ121+CZ125+CZ126</f>
        <v>451751711</v>
      </c>
      <c r="DA129" s="52" t="str">
        <f>+IF(CZ129&lt;=$F127,"OK","NO OK")</f>
        <v>OK</v>
      </c>
      <c r="DB129" s="53"/>
      <c r="DC129" s="56">
        <f>DC121+DC125+DC126</f>
        <v>452472385</v>
      </c>
      <c r="DD129" s="52" t="str">
        <f>+IF(DC129&lt;=$F127,"OK","NO OK")</f>
        <v>OK</v>
      </c>
      <c r="DE129" s="53"/>
      <c r="DF129" s="56">
        <f>DF121+DF125+DF126</f>
        <v>451199916</v>
      </c>
      <c r="DG129" s="52" t="str">
        <f>+IF(DF129&lt;=$F127,"OK","NO OK")</f>
        <v>OK</v>
      </c>
      <c r="DH129" s="53"/>
      <c r="DI129" s="56">
        <f>DI121+DI125+DI126</f>
        <v>451711208</v>
      </c>
      <c r="DJ129" s="52" t="str">
        <f>+IF(DI129&lt;=$F127,"OK","NO OK")</f>
        <v>OK</v>
      </c>
      <c r="DK129" s="53"/>
      <c r="DL129" s="56">
        <f>DL121+DL125+DL126</f>
        <v>451959268</v>
      </c>
      <c r="DM129" s="52" t="str">
        <f>+IF(DL129&lt;=$F127,"OK","NO OK")</f>
        <v>OK</v>
      </c>
      <c r="DN129" s="8"/>
      <c r="DO129" s="9"/>
      <c r="DP129" s="8"/>
    </row>
    <row r="130" spans="1:120" ht="15" x14ac:dyDescent="0.25">
      <c r="A130" s="53"/>
      <c r="B130" s="54" t="s">
        <v>99</v>
      </c>
      <c r="C130" s="53"/>
      <c r="D130" s="53"/>
      <c r="E130" s="53"/>
      <c r="F130" s="53"/>
      <c r="G130" s="53"/>
      <c r="H130" s="127">
        <f>+ROUND(H129/$F127,4)</f>
        <v>0.99529999999999996</v>
      </c>
      <c r="I130" s="52" t="str">
        <f>+IF(H130&gt;=95%,"OK","NO OK")</f>
        <v>OK</v>
      </c>
      <c r="J130" s="53"/>
      <c r="K130" s="127">
        <f>+ROUND(K129/$F127,4)</f>
        <v>0.99250000000000005</v>
      </c>
      <c r="L130" s="52" t="str">
        <f>+IF(K130&gt;=95%,"OK","NO OK")</f>
        <v>OK</v>
      </c>
      <c r="M130" s="53"/>
      <c r="N130" s="127">
        <f>+ROUND(N129/$F127,4)</f>
        <v>0.98899999999999999</v>
      </c>
      <c r="O130" s="52" t="str">
        <f>+IF(N130&gt;=95%,"OK","NO OK")</f>
        <v>OK</v>
      </c>
      <c r="P130" s="53"/>
      <c r="Q130" s="127">
        <f>+ROUND(Q129/$F127,4)</f>
        <v>0.99150000000000005</v>
      </c>
      <c r="R130" s="52" t="str">
        <f>+IF(Q130&gt;=95%,"OK","NO OK")</f>
        <v>OK</v>
      </c>
      <c r="S130" s="53"/>
      <c r="T130" s="127">
        <f>+ROUND(T129/$F127,4)</f>
        <v>0.99239999999999995</v>
      </c>
      <c r="U130" s="52" t="str">
        <f>+IF(T130&gt;=95%,"OK","NO OK")</f>
        <v>OK</v>
      </c>
      <c r="V130" s="53"/>
      <c r="W130" s="127">
        <f>+ROUND(W129/$F127,4)</f>
        <v>0.98950000000000005</v>
      </c>
      <c r="X130" s="52" t="str">
        <f>+IF(W130&gt;=95%,"OK","NO OK")</f>
        <v>OK</v>
      </c>
      <c r="Y130" s="53"/>
      <c r="Z130" s="127">
        <f>+ROUND(Z129/$F127,4)</f>
        <v>0.99280000000000002</v>
      </c>
      <c r="AA130" s="52" t="str">
        <f>+IF(Z130&gt;=95%,"OK","NO OK")</f>
        <v>OK</v>
      </c>
      <c r="AB130" s="53"/>
      <c r="AC130" s="127">
        <f>+ROUND(AC129/$F127,4)</f>
        <v>0.99199999999999999</v>
      </c>
      <c r="AD130" s="52" t="str">
        <f>+IF(AC130&gt;=95%,"OK","NO OK")</f>
        <v>OK</v>
      </c>
      <c r="AE130" s="53"/>
      <c r="AF130" s="127">
        <f>+ROUND(AF129/$F127,4)</f>
        <v>0.99460000000000004</v>
      </c>
      <c r="AG130" s="52" t="str">
        <f>+IF(AF130&gt;=95%,"OK","NO OK")</f>
        <v>OK</v>
      </c>
      <c r="AH130" s="53"/>
      <c r="AI130" s="127">
        <f>+ROUND(AI129/$F127,4)</f>
        <v>0.99170000000000003</v>
      </c>
      <c r="AJ130" s="52" t="str">
        <f>+IF(AI130&gt;=95%,"OK","NO OK")</f>
        <v>OK</v>
      </c>
      <c r="AK130" s="53"/>
      <c r="AL130" s="127">
        <f>+ROUND(AL129/$F127,4)</f>
        <v>0.99150000000000005</v>
      </c>
      <c r="AM130" s="52" t="str">
        <f>+IF(AL130&gt;=95%,"OK","NO OK")</f>
        <v>OK</v>
      </c>
      <c r="AN130" s="53"/>
      <c r="AO130" s="127">
        <f>+ROUND(AO129/$F127,4)</f>
        <v>0.98980000000000001</v>
      </c>
      <c r="AP130" s="52" t="str">
        <f>+IF(AO130&gt;=95%,"OK","NO OK")</f>
        <v>OK</v>
      </c>
      <c r="AQ130" s="53"/>
      <c r="AR130" s="127">
        <f>+ROUND(AR129/$F127,4)</f>
        <v>0.99250000000000005</v>
      </c>
      <c r="AS130" s="52" t="str">
        <f>+IF(AR130&gt;=95%,"OK","NO OK")</f>
        <v>OK</v>
      </c>
      <c r="AT130" s="53"/>
      <c r="AU130" s="127">
        <f>+ROUND(AU129/$F127,4)</f>
        <v>0.99270000000000003</v>
      </c>
      <c r="AV130" s="52" t="str">
        <f>+IF(AU130&gt;=95%,"OK","NO OK")</f>
        <v>OK</v>
      </c>
      <c r="AW130" s="53"/>
      <c r="AX130" s="127">
        <f>+ROUND(AX129/$F127,4)</f>
        <v>0.98809999999999998</v>
      </c>
      <c r="AY130" s="52" t="str">
        <f>+IF(AX130&gt;=95%,"OK","NO OK")</f>
        <v>OK</v>
      </c>
      <c r="AZ130" s="53"/>
      <c r="BA130" s="127">
        <f>+ROUND(BA129/$F127,4)</f>
        <v>0.99380000000000002</v>
      </c>
      <c r="BB130" s="52" t="str">
        <f>+IF(BA130&gt;=95%,"OK","NO OK")</f>
        <v>OK</v>
      </c>
      <c r="BC130" s="53"/>
      <c r="BD130" s="127">
        <f>+ROUND(BD129/$F127,4)</f>
        <v>0.99390000000000001</v>
      </c>
      <c r="BE130" s="52" t="str">
        <f>+IF(BD130&gt;=95%,"OK","NO OK")</f>
        <v>OK</v>
      </c>
      <c r="BF130" s="53"/>
      <c r="BG130" s="127">
        <f>+ROUND(BG129/$F127,4)</f>
        <v>0.995</v>
      </c>
      <c r="BH130" s="52" t="str">
        <f>+IF(BG130&gt;=95%,"OK","NO OK")</f>
        <v>OK</v>
      </c>
      <c r="BI130" s="53"/>
      <c r="BJ130" s="127">
        <f>+ROUND(BJ129/$F127,4)</f>
        <v>0.99309999999999998</v>
      </c>
      <c r="BK130" s="52" t="str">
        <f>+IF(BJ130&gt;=95%,"OK","NO OK")</f>
        <v>OK</v>
      </c>
      <c r="BL130" s="53"/>
      <c r="BM130" s="127">
        <f>+ROUND(BM129/$F127,4)</f>
        <v>0.99399999999999999</v>
      </c>
      <c r="BN130" s="52" t="str">
        <f>+IF(BM130&gt;=95%,"OK","NO OK")</f>
        <v>OK</v>
      </c>
      <c r="BO130" s="53"/>
      <c r="BP130" s="127">
        <f>+ROUND(BP129/$F127,4)</f>
        <v>0.99070000000000003</v>
      </c>
      <c r="BQ130" s="52" t="str">
        <f>+IF(BP130&gt;=95%,"OK","NO OK")</f>
        <v>OK</v>
      </c>
      <c r="BR130" s="53"/>
      <c r="BS130" s="127">
        <f>+ROUND(BS129/$F127,4)</f>
        <v>0.99099999999999999</v>
      </c>
      <c r="BT130" s="52" t="str">
        <f>+IF(BS130&gt;=95%,"OK","NO OK")</f>
        <v>OK</v>
      </c>
      <c r="BU130" s="53"/>
      <c r="BV130" s="127">
        <f>+ROUND(BV129/$F127,4)</f>
        <v>0.99350000000000005</v>
      </c>
      <c r="BW130" s="52" t="str">
        <f>+IF(BV130&gt;=95%,"OK","NO OK")</f>
        <v>OK</v>
      </c>
      <c r="BX130" s="53"/>
      <c r="BY130" s="127">
        <f>+ROUND(BY129/$F127,4)</f>
        <v>0.99309999999999998</v>
      </c>
      <c r="BZ130" s="52" t="str">
        <f>+IF(BY130&gt;=95%,"OK","NO OK")</f>
        <v>OK</v>
      </c>
      <c r="CA130" s="53"/>
      <c r="CB130" s="127">
        <f>+ROUND(CB129/$F127,4)</f>
        <v>0.98880000000000001</v>
      </c>
      <c r="CC130" s="52" t="str">
        <f>+IF(CB130&gt;=95%,"OK","NO OK")</f>
        <v>OK</v>
      </c>
      <c r="CD130" s="53"/>
      <c r="CE130" s="127">
        <f>+ROUND(CE129/$F127,4)</f>
        <v>0.99039999999999995</v>
      </c>
      <c r="CF130" s="52" t="str">
        <f>+IF(CE130&gt;=95%,"OK","NO OK")</f>
        <v>OK</v>
      </c>
      <c r="CG130" s="53"/>
      <c r="CH130" s="127">
        <f>+ROUND(CH129/$F127,4)</f>
        <v>0.99309999999999998</v>
      </c>
      <c r="CI130" s="52" t="str">
        <f>+IF(CH130&gt;=95%,"OK","NO OK")</f>
        <v>OK</v>
      </c>
      <c r="CJ130" s="53"/>
      <c r="CK130" s="127">
        <f>+ROUND(CK129/$F127,4)</f>
        <v>0.9929</v>
      </c>
      <c r="CL130" s="52" t="str">
        <f>+IF(CK130&gt;=95%,"OK","NO OK")</f>
        <v>OK</v>
      </c>
      <c r="CM130" s="53"/>
      <c r="CN130" s="127">
        <f>+ROUND(CN129/$F127,4)</f>
        <v>0.99660000000000004</v>
      </c>
      <c r="CO130" s="52" t="str">
        <f>+IF(CN130&gt;=95%,"OK","NO OK")</f>
        <v>OK</v>
      </c>
      <c r="CP130" s="53"/>
      <c r="CQ130" s="127">
        <f>+ROUND(CQ129/$F127,4)</f>
        <v>0.99299999999999999</v>
      </c>
      <c r="CR130" s="52" t="str">
        <f>+IF(CQ130&gt;=95%,"OK","NO OK")</f>
        <v>OK</v>
      </c>
      <c r="CS130" s="53"/>
      <c r="CT130" s="127">
        <f>+ROUND(CT129/$F127,4)</f>
        <v>0.99139999999999995</v>
      </c>
      <c r="CU130" s="52" t="str">
        <f>+IF(CT130&gt;=95%,"OK","NO OK")</f>
        <v>OK</v>
      </c>
      <c r="CV130" s="53"/>
      <c r="CW130" s="127">
        <f>+ROUND(CW129/$F127,4)</f>
        <v>0.99890000000000001</v>
      </c>
      <c r="CX130" s="52" t="str">
        <f>+IF(CW130&gt;=95%,"OK","NO OK")</f>
        <v>OK</v>
      </c>
      <c r="CY130" s="53"/>
      <c r="CZ130" s="127">
        <f>+ROUND(CZ129/$F127,4)</f>
        <v>0.99239999999999995</v>
      </c>
      <c r="DA130" s="52" t="str">
        <f>+IF(CZ130&gt;=95%,"OK","NO OK")</f>
        <v>OK</v>
      </c>
      <c r="DB130" s="53"/>
      <c r="DC130" s="127">
        <f>+ROUND(DC129/$F127,4)</f>
        <v>0.99399999999999999</v>
      </c>
      <c r="DD130" s="52" t="str">
        <f>+IF(DC130&gt;=95%,"OK","NO OK")</f>
        <v>OK</v>
      </c>
      <c r="DE130" s="53"/>
      <c r="DF130" s="127">
        <f>+ROUND(DF129/$F127,4)</f>
        <v>0.99119999999999997</v>
      </c>
      <c r="DG130" s="52" t="str">
        <f>+IF(DF130&gt;=95%,"OK","NO OK")</f>
        <v>OK</v>
      </c>
      <c r="DH130" s="53"/>
      <c r="DI130" s="127">
        <f>+ROUND(DI129/$F127,4)</f>
        <v>0.99229999999999996</v>
      </c>
      <c r="DJ130" s="52" t="str">
        <f>+IF(DI130&gt;=95%,"OK","NO OK")</f>
        <v>OK</v>
      </c>
      <c r="DK130" s="53"/>
      <c r="DL130" s="127">
        <f>+ROUND(DL129/$F127,4)</f>
        <v>0.9929</v>
      </c>
      <c r="DM130" s="52" t="str">
        <f>+IF(DL130&gt;=95%,"OK","NO OK")</f>
        <v>OK</v>
      </c>
      <c r="DN130" s="8"/>
      <c r="DO130" s="9"/>
      <c r="DP130" s="8"/>
    </row>
    <row r="131" spans="1:120" x14ac:dyDescent="0.25">
      <c r="A131" s="53"/>
      <c r="B131" s="54" t="s">
        <v>93</v>
      </c>
      <c r="C131" s="53"/>
      <c r="D131" s="53"/>
      <c r="E131" s="53"/>
      <c r="F131" s="53"/>
      <c r="G131" s="53"/>
      <c r="H131" s="23">
        <v>453048968</v>
      </c>
      <c r="I131" s="53"/>
      <c r="J131" s="53"/>
      <c r="K131" s="23">
        <v>451789557</v>
      </c>
      <c r="L131" s="53"/>
      <c r="M131" s="53"/>
      <c r="N131" s="23">
        <v>450210819</v>
      </c>
      <c r="O131" s="53"/>
      <c r="P131" s="53"/>
      <c r="Q131" s="23">
        <v>451335335</v>
      </c>
      <c r="R131" s="53"/>
      <c r="S131" s="53"/>
      <c r="T131" s="23">
        <v>451749466</v>
      </c>
      <c r="U131" s="53"/>
      <c r="V131" s="53"/>
      <c r="W131" s="23">
        <v>450428284</v>
      </c>
      <c r="X131" s="53"/>
      <c r="Y131" s="53"/>
      <c r="Z131" s="23">
        <v>451933614</v>
      </c>
      <c r="AA131" s="53"/>
      <c r="AB131" s="53"/>
      <c r="AC131" s="23">
        <v>451565899</v>
      </c>
      <c r="AD131" s="53"/>
      <c r="AE131" s="53"/>
      <c r="AF131" s="23">
        <v>452757689</v>
      </c>
      <c r="AG131" s="53"/>
      <c r="AH131" s="53"/>
      <c r="AI131" s="23">
        <v>451441075</v>
      </c>
      <c r="AJ131" s="53"/>
      <c r="AK131" s="53"/>
      <c r="AL131" s="23">
        <v>451335582</v>
      </c>
      <c r="AM131" s="53"/>
      <c r="AN131" s="53"/>
      <c r="AO131" s="23">
        <v>450565268</v>
      </c>
      <c r="AP131" s="53"/>
      <c r="AQ131" s="53"/>
      <c r="AR131" s="23">
        <v>451793247.72399998</v>
      </c>
      <c r="AS131" s="53"/>
      <c r="AT131" s="53"/>
      <c r="AU131" s="23">
        <v>451889051</v>
      </c>
      <c r="AV131" s="53"/>
      <c r="AW131" s="53"/>
      <c r="AX131" s="23">
        <v>449782694</v>
      </c>
      <c r="AY131" s="53"/>
      <c r="AZ131" s="53"/>
      <c r="BA131" s="23">
        <v>452400000</v>
      </c>
      <c r="BB131" s="53"/>
      <c r="BC131" s="53"/>
      <c r="BD131" s="23">
        <v>452454553.51600003</v>
      </c>
      <c r="BE131" s="53"/>
      <c r="BF131" s="53"/>
      <c r="BG131" s="23">
        <v>452938584</v>
      </c>
      <c r="BH131" s="53"/>
      <c r="BI131" s="53"/>
      <c r="BJ131" s="23">
        <v>452086989</v>
      </c>
      <c r="BK131" s="53"/>
      <c r="BL131" s="53"/>
      <c r="BM131" s="23">
        <v>452472385</v>
      </c>
      <c r="BN131" s="53"/>
      <c r="BO131" s="53"/>
      <c r="BP131" s="23">
        <v>450977279</v>
      </c>
      <c r="BQ131" s="53"/>
      <c r="BR131" s="53"/>
      <c r="BS131" s="23">
        <v>451114242</v>
      </c>
      <c r="BT131" s="53"/>
      <c r="BU131" s="53"/>
      <c r="BV131" s="23">
        <v>452252640</v>
      </c>
      <c r="BW131" s="53"/>
      <c r="BX131" s="53"/>
      <c r="BY131" s="23">
        <v>452023382</v>
      </c>
      <c r="BZ131" s="53"/>
      <c r="CA131" s="53"/>
      <c r="CB131" s="23">
        <v>450102109</v>
      </c>
      <c r="CC131" s="53"/>
      <c r="CD131" s="53"/>
      <c r="CE131" s="23">
        <v>450818144</v>
      </c>
      <c r="CF131" s="53"/>
      <c r="CG131" s="53"/>
      <c r="CH131" s="23">
        <v>452069966.99199998</v>
      </c>
      <c r="CI131" s="53"/>
      <c r="CJ131" s="53"/>
      <c r="CK131" s="23">
        <v>451982435</v>
      </c>
      <c r="CL131" s="53"/>
      <c r="CM131" s="53"/>
      <c r="CN131" s="23">
        <v>453675871</v>
      </c>
      <c r="CO131" s="53"/>
      <c r="CP131" s="53"/>
      <c r="CQ131" s="23">
        <v>452025701</v>
      </c>
      <c r="CR131" s="53"/>
      <c r="CS131" s="53"/>
      <c r="CT131" s="241">
        <v>451295941.64999998</v>
      </c>
      <c r="CU131" s="53"/>
      <c r="CV131" s="53"/>
      <c r="CW131" s="23">
        <v>454710022</v>
      </c>
      <c r="CX131" s="53"/>
      <c r="CY131" s="53"/>
      <c r="CZ131" s="23">
        <v>451751711</v>
      </c>
      <c r="DA131" s="53"/>
      <c r="DB131" s="53"/>
      <c r="DC131" s="23">
        <v>452472385</v>
      </c>
      <c r="DD131" s="53"/>
      <c r="DE131" s="53"/>
      <c r="DF131" s="23">
        <v>451199916</v>
      </c>
      <c r="DG131" s="53"/>
      <c r="DH131" s="53"/>
      <c r="DI131" s="23">
        <v>451711208</v>
      </c>
      <c r="DJ131" s="53"/>
      <c r="DK131" s="53"/>
      <c r="DL131" s="23">
        <v>451959268</v>
      </c>
      <c r="DM131" s="53"/>
      <c r="DN131" s="8"/>
      <c r="DO131" s="9"/>
      <c r="DP131" s="8"/>
    </row>
    <row r="132" spans="1:120" x14ac:dyDescent="0.25">
      <c r="A132" s="53"/>
      <c r="B132" s="54" t="s">
        <v>94</v>
      </c>
      <c r="C132" s="53"/>
      <c r="D132" s="53"/>
      <c r="E132" s="53"/>
      <c r="F132" s="53"/>
      <c r="G132" s="53"/>
      <c r="H132" s="23">
        <f>+ABS(H129-H131)</f>
        <v>1</v>
      </c>
      <c r="I132" s="53"/>
      <c r="J132" s="53"/>
      <c r="K132" s="23">
        <f>+ABS(K129-K131)</f>
        <v>4.6079999804496765</v>
      </c>
      <c r="L132" s="53"/>
      <c r="M132" s="53"/>
      <c r="N132" s="23">
        <f>+ABS(N129-N131)</f>
        <v>1</v>
      </c>
      <c r="O132" s="53"/>
      <c r="P132" s="53"/>
      <c r="Q132" s="23">
        <f>+ABS(Q129-Q131)</f>
        <v>0</v>
      </c>
      <c r="R132" s="53"/>
      <c r="S132" s="53"/>
      <c r="T132" s="23">
        <f>+ABS(T129-T131)</f>
        <v>6</v>
      </c>
      <c r="U132" s="53"/>
      <c r="V132" s="53"/>
      <c r="W132" s="23">
        <f>+ABS(W129-W131)</f>
        <v>0</v>
      </c>
      <c r="X132" s="53"/>
      <c r="Y132" s="53"/>
      <c r="Z132" s="23">
        <f>+ABS(Z129-Z131)</f>
        <v>0</v>
      </c>
      <c r="AA132" s="53"/>
      <c r="AB132" s="53"/>
      <c r="AC132" s="23">
        <f>+ABS(AC129-AC131)</f>
        <v>0</v>
      </c>
      <c r="AD132" s="53"/>
      <c r="AE132" s="53"/>
      <c r="AF132" s="23">
        <f>+ABS(AF129-AF131)</f>
        <v>1</v>
      </c>
      <c r="AG132" s="53"/>
      <c r="AH132" s="53"/>
      <c r="AI132" s="23">
        <f>+ABS(AI129-AI131)</f>
        <v>1</v>
      </c>
      <c r="AJ132" s="53"/>
      <c r="AK132" s="53"/>
      <c r="AL132" s="23">
        <f>+ABS(AL129-AL131)</f>
        <v>0</v>
      </c>
      <c r="AM132" s="53"/>
      <c r="AN132" s="53"/>
      <c r="AO132" s="23">
        <f>+ABS(AO129-AO131)</f>
        <v>0</v>
      </c>
      <c r="AP132" s="53"/>
      <c r="AQ132" s="53"/>
      <c r="AR132" s="23">
        <f>+ABS(AR129-AR131)</f>
        <v>0</v>
      </c>
      <c r="AS132" s="53"/>
      <c r="AT132" s="53"/>
      <c r="AU132" s="23">
        <f>+ABS(AU129-AU131)</f>
        <v>0</v>
      </c>
      <c r="AV132" s="53"/>
      <c r="AW132" s="53"/>
      <c r="AX132" s="23">
        <f>+ABS(AX129-AX131)</f>
        <v>0</v>
      </c>
      <c r="AY132" s="53"/>
      <c r="AZ132" s="53"/>
      <c r="BA132" s="23">
        <f>+ABS(BA129-BA131)</f>
        <v>0</v>
      </c>
      <c r="BB132" s="53"/>
      <c r="BC132" s="53"/>
      <c r="BD132" s="23">
        <f>+ABS(BD129-BD131)</f>
        <v>0</v>
      </c>
      <c r="BE132" s="53"/>
      <c r="BF132" s="53"/>
      <c r="BG132" s="23">
        <f>+ABS(BG129-BG131)</f>
        <v>0</v>
      </c>
      <c r="BH132" s="53"/>
      <c r="BI132" s="53"/>
      <c r="BJ132" s="23">
        <f>+ABS(BJ129-BJ131)</f>
        <v>0</v>
      </c>
      <c r="BK132" s="53"/>
      <c r="BL132" s="53"/>
      <c r="BM132" s="23">
        <f>+ABS(BM129-BM131)</f>
        <v>0</v>
      </c>
      <c r="BN132" s="53"/>
      <c r="BO132" s="53"/>
      <c r="BP132" s="23">
        <f>+ABS(BP129-BP131)</f>
        <v>0</v>
      </c>
      <c r="BQ132" s="53"/>
      <c r="BR132" s="53"/>
      <c r="BS132" s="23">
        <f>+ABS(BS129-BS131)</f>
        <v>0</v>
      </c>
      <c r="BT132" s="53"/>
      <c r="BU132" s="53"/>
      <c r="BV132" s="23">
        <f>+ABS(BV129-BV131)</f>
        <v>0</v>
      </c>
      <c r="BW132" s="53"/>
      <c r="BX132" s="53"/>
      <c r="BY132" s="23">
        <f>+ABS(BY129-BY131)</f>
        <v>46587</v>
      </c>
      <c r="BZ132" s="53"/>
      <c r="CA132" s="53"/>
      <c r="CB132" s="23">
        <f>+ABS(CB129-CB131)</f>
        <v>0</v>
      </c>
      <c r="CC132" s="53"/>
      <c r="CD132" s="53"/>
      <c r="CE132" s="23">
        <f>+ABS(CE129-CE131)</f>
        <v>0</v>
      </c>
      <c r="CF132" s="53"/>
      <c r="CG132" s="53"/>
      <c r="CH132" s="23">
        <f>+ABS(CH129-CH131)</f>
        <v>0</v>
      </c>
      <c r="CI132" s="53"/>
      <c r="CJ132" s="53"/>
      <c r="CK132" s="23">
        <f>+ABS(CK129-CK131)</f>
        <v>3</v>
      </c>
      <c r="CL132" s="53"/>
      <c r="CM132" s="53"/>
      <c r="CN132" s="23">
        <f>+ABS(CN129-CN131)</f>
        <v>0</v>
      </c>
      <c r="CO132" s="53"/>
      <c r="CP132" s="53"/>
      <c r="CQ132" s="23">
        <f>+ABS(CQ129-CQ131)</f>
        <v>1</v>
      </c>
      <c r="CR132" s="53"/>
      <c r="CS132" s="53"/>
      <c r="CT132" s="23">
        <f>+ABS(CT129-CT131)</f>
        <v>2599.3500000238419</v>
      </c>
      <c r="CU132" s="53"/>
      <c r="CV132" s="53"/>
      <c r="CW132" s="23">
        <f>+ABS(CW129-CW131)</f>
        <v>580</v>
      </c>
      <c r="CX132" s="53"/>
      <c r="CY132" s="53"/>
      <c r="CZ132" s="23">
        <f>+ABS(CZ129-CZ131)</f>
        <v>0</v>
      </c>
      <c r="DA132" s="53"/>
      <c r="DB132" s="53"/>
      <c r="DC132" s="23">
        <f>+ABS(DC129-DC131)</f>
        <v>0</v>
      </c>
      <c r="DD132" s="53"/>
      <c r="DE132" s="53"/>
      <c r="DF132" s="23">
        <f>+ABS(DF129-DF131)</f>
        <v>0</v>
      </c>
      <c r="DG132" s="53"/>
      <c r="DH132" s="53"/>
      <c r="DI132" s="23">
        <f>+ABS(DI129-DI131)</f>
        <v>0</v>
      </c>
      <c r="DJ132" s="53"/>
      <c r="DK132" s="53"/>
      <c r="DL132" s="23">
        <f>+ABS(DL129-DL131)</f>
        <v>0</v>
      </c>
      <c r="DM132" s="53"/>
      <c r="DN132" s="8"/>
      <c r="DO132" s="9"/>
      <c r="DP132" s="8"/>
    </row>
    <row r="133" spans="1:120" ht="15" x14ac:dyDescent="0.25">
      <c r="A133" s="53"/>
      <c r="B133" s="54" t="s">
        <v>513</v>
      </c>
      <c r="C133" s="53"/>
      <c r="D133" s="53"/>
      <c r="E133" s="53"/>
      <c r="F133" s="53"/>
      <c r="G133" s="53"/>
      <c r="H133" s="57">
        <f>+H132/H131</f>
        <v>2.2072669195441142E-9</v>
      </c>
      <c r="I133" s="58" t="str">
        <f>+IF(H133&gt;0.1%,"NO OK","OK")</f>
        <v>OK</v>
      </c>
      <c r="J133" s="53"/>
      <c r="K133" s="57">
        <f>+K132/K131</f>
        <v>1.0199438895949684E-8</v>
      </c>
      <c r="L133" s="58" t="str">
        <f>+IF(K133&gt;0.1%,"NO OK","OK")</f>
        <v>OK</v>
      </c>
      <c r="M133" s="53"/>
      <c r="N133" s="57">
        <f>+N132/N131</f>
        <v>2.2211816282451446E-9</v>
      </c>
      <c r="O133" s="58" t="str">
        <f>+IF(N133&gt;0.1%,"NO OK","OK")</f>
        <v>OK</v>
      </c>
      <c r="P133" s="53"/>
      <c r="Q133" s="57">
        <f>+Q132/Q131</f>
        <v>0</v>
      </c>
      <c r="R133" s="58" t="str">
        <f>+IF(Q133&gt;0.1%,"NO OK","OK")</f>
        <v>OK</v>
      </c>
      <c r="S133" s="53"/>
      <c r="T133" s="57">
        <f>+T132/T131</f>
        <v>1.3281698046323756E-8</v>
      </c>
      <c r="U133" s="58" t="str">
        <f>+IF(T133&gt;0.1%,"NO OK","OK")</f>
        <v>OK</v>
      </c>
      <c r="V133" s="53"/>
      <c r="W133" s="57">
        <f>+W132/W131</f>
        <v>0</v>
      </c>
      <c r="X133" s="58" t="str">
        <f>+IF(W133&gt;0.1%,"NO OK","OK")</f>
        <v>OK</v>
      </c>
      <c r="Y133" s="53"/>
      <c r="Z133" s="57">
        <f>+Z132/Z131</f>
        <v>0</v>
      </c>
      <c r="AA133" s="58" t="str">
        <f>+IF(Z133&gt;0.1%,"NO OK","OK")</f>
        <v>OK</v>
      </c>
      <c r="AB133" s="53"/>
      <c r="AC133" s="57">
        <f>+AC132/AC131</f>
        <v>0</v>
      </c>
      <c r="AD133" s="58" t="str">
        <f>+IF(AC133&gt;0.1%,"NO OK","OK")</f>
        <v>OK</v>
      </c>
      <c r="AE133" s="53"/>
      <c r="AF133" s="57">
        <f>+AF132/AF131</f>
        <v>2.2086869517526845E-9</v>
      </c>
      <c r="AG133" s="58" t="str">
        <f>+IF(AF133&gt;0.1%,"NO OK","OK")</f>
        <v>OK</v>
      </c>
      <c r="AH133" s="53"/>
      <c r="AI133" s="57">
        <f>+AI132/AI131</f>
        <v>2.2151285192646683E-9</v>
      </c>
      <c r="AJ133" s="58" t="str">
        <f>+IF(AI133&gt;0.1%,"NO OK","OK")</f>
        <v>OK</v>
      </c>
      <c r="AK133" s="53"/>
      <c r="AL133" s="57">
        <f>+AL132/AL131</f>
        <v>0</v>
      </c>
      <c r="AM133" s="58" t="str">
        <f>+IF(AL133&gt;0.1%,"NO OK","OK")</f>
        <v>OK</v>
      </c>
      <c r="AN133" s="53"/>
      <c r="AO133" s="57">
        <f>+AO132/AO131</f>
        <v>0</v>
      </c>
      <c r="AP133" s="58" t="str">
        <f>+IF(AO133&gt;0.1%,"NO OK","OK")</f>
        <v>OK</v>
      </c>
      <c r="AQ133" s="53"/>
      <c r="AR133" s="57">
        <f>+AR132/AR131</f>
        <v>0</v>
      </c>
      <c r="AS133" s="58" t="str">
        <f>+IF(AR133&gt;0.1%,"NO OK","OK")</f>
        <v>OK</v>
      </c>
      <c r="AT133" s="53"/>
      <c r="AU133" s="57">
        <f>+AU132/AU131</f>
        <v>0</v>
      </c>
      <c r="AV133" s="58" t="str">
        <f>+IF(AU133&gt;0.1%,"NO OK","OK")</f>
        <v>OK</v>
      </c>
      <c r="AW133" s="53"/>
      <c r="AX133" s="57">
        <f>+AX132/AX131</f>
        <v>0</v>
      </c>
      <c r="AY133" s="58" t="str">
        <f>+IF(AX133&gt;0.1%,"NO OK","OK")</f>
        <v>OK</v>
      </c>
      <c r="AZ133" s="53"/>
      <c r="BA133" s="57">
        <f>+BA132/BA131</f>
        <v>0</v>
      </c>
      <c r="BB133" s="58" t="str">
        <f>+IF(BA133&gt;0.1%,"NO OK","OK")</f>
        <v>OK</v>
      </c>
      <c r="BC133" s="53"/>
      <c r="BD133" s="57">
        <f>+BD132/BD131</f>
        <v>0</v>
      </c>
      <c r="BE133" s="58" t="str">
        <f>+IF(BD133&gt;0.1%,"NO OK","OK")</f>
        <v>OK</v>
      </c>
      <c r="BF133" s="53"/>
      <c r="BG133" s="57">
        <f>+BG132/BG131</f>
        <v>0</v>
      </c>
      <c r="BH133" s="58" t="str">
        <f>+IF(BG133&gt;0.1%,"NO OK","OK")</f>
        <v>OK</v>
      </c>
      <c r="BI133" s="53"/>
      <c r="BJ133" s="57">
        <f>+BJ132/BJ131</f>
        <v>0</v>
      </c>
      <c r="BK133" s="58" t="str">
        <f>+IF(BJ133&gt;0.1%,"NO OK","OK")</f>
        <v>OK</v>
      </c>
      <c r="BL133" s="53"/>
      <c r="BM133" s="57">
        <f>+BM132/BM131</f>
        <v>0</v>
      </c>
      <c r="BN133" s="58" t="str">
        <f>+IF(BM133&gt;0.1%,"NO OK","OK")</f>
        <v>OK</v>
      </c>
      <c r="BO133" s="53"/>
      <c r="BP133" s="57">
        <f>+BP132/BP131</f>
        <v>0</v>
      </c>
      <c r="BQ133" s="58" t="str">
        <f>+IF(BP133&gt;0.1%,"NO OK","OK")</f>
        <v>OK</v>
      </c>
      <c r="BR133" s="53"/>
      <c r="BS133" s="57">
        <f>+BS132/BS131</f>
        <v>0</v>
      </c>
      <c r="BT133" s="58" t="str">
        <f>+IF(BS133&gt;0.1%,"NO OK","OK")</f>
        <v>OK</v>
      </c>
      <c r="BU133" s="53"/>
      <c r="BV133" s="57">
        <f>+BV132/BV131</f>
        <v>0</v>
      </c>
      <c r="BW133" s="58" t="str">
        <f>+IF(BV133&gt;0.1%,"NO OK","OK")</f>
        <v>OK</v>
      </c>
      <c r="BX133" s="53"/>
      <c r="BY133" s="57">
        <f>+BY132/BY131</f>
        <v>1.0306325259961885E-4</v>
      </c>
      <c r="BZ133" s="58" t="str">
        <f>+IF(BY133&gt;0.1%,"NO OK","OK")</f>
        <v>OK</v>
      </c>
      <c r="CA133" s="53"/>
      <c r="CB133" s="57">
        <f>+CB132/CB131</f>
        <v>0</v>
      </c>
      <c r="CC133" s="58" t="str">
        <f>+IF(CB133&gt;0.1%,"NO OK","OK")</f>
        <v>OK</v>
      </c>
      <c r="CD133" s="53"/>
      <c r="CE133" s="57">
        <f>+CE132/CE131</f>
        <v>0</v>
      </c>
      <c r="CF133" s="58" t="str">
        <f>+IF(CE133&gt;0.1%,"NO OK","OK")</f>
        <v>OK</v>
      </c>
      <c r="CG133" s="53"/>
      <c r="CH133" s="57">
        <f>+CH132/CH131</f>
        <v>0</v>
      </c>
      <c r="CI133" s="58" t="str">
        <f>+IF(CH133&gt;0.1%,"NO OK","OK")</f>
        <v>OK</v>
      </c>
      <c r="CJ133" s="53"/>
      <c r="CK133" s="57">
        <f>+CK132/CK131</f>
        <v>6.6374260760819166E-9</v>
      </c>
      <c r="CL133" s="58" t="str">
        <f>+IF(CK133&gt;0.1%,"NO OK","OK")</f>
        <v>OK</v>
      </c>
      <c r="CM133" s="53"/>
      <c r="CN133" s="57">
        <f>+CN132/CN131</f>
        <v>0</v>
      </c>
      <c r="CO133" s="58" t="str">
        <f>+IF(CN133&gt;0.1%,"NO OK","OK")</f>
        <v>OK</v>
      </c>
      <c r="CP133" s="53"/>
      <c r="CQ133" s="57">
        <f>+CQ132/CQ131</f>
        <v>2.2122635898528256E-9</v>
      </c>
      <c r="CR133" s="58" t="str">
        <f>+IF(CQ133&gt;0.1%,"NO OK","OK")</f>
        <v>OK</v>
      </c>
      <c r="CS133" s="53"/>
      <c r="CT133" s="57">
        <f>+CT132/CT131</f>
        <v>5.7597460117196293E-6</v>
      </c>
      <c r="CU133" s="58" t="str">
        <f>+IF(CT133&gt;0.1%,"NO OK","OK")</f>
        <v>OK</v>
      </c>
      <c r="CV133" s="53"/>
      <c r="CW133" s="57">
        <f>+CW132/CW131</f>
        <v>1.2755381934379269E-6</v>
      </c>
      <c r="CX133" s="58" t="str">
        <f>+IF(CW133&gt;0.1%,"NO OK","OK")</f>
        <v>OK</v>
      </c>
      <c r="CY133" s="53"/>
      <c r="CZ133" s="57">
        <f>+CZ132/CZ131</f>
        <v>0</v>
      </c>
      <c r="DA133" s="58" t="str">
        <f>+IF(CZ133&gt;0.1%,"NO OK","OK")</f>
        <v>OK</v>
      </c>
      <c r="DB133" s="53"/>
      <c r="DC133" s="57">
        <f>+DC132/DC131</f>
        <v>0</v>
      </c>
      <c r="DD133" s="58" t="str">
        <f>+IF(DC133&gt;0.1%,"NO OK","OK")</f>
        <v>OK</v>
      </c>
      <c r="DE133" s="53"/>
      <c r="DF133" s="57">
        <f>+DF132/DF131</f>
        <v>0</v>
      </c>
      <c r="DG133" s="58" t="str">
        <f>+IF(DF133&gt;0.1%,"NO OK","OK")</f>
        <v>OK</v>
      </c>
      <c r="DH133" s="53"/>
      <c r="DI133" s="57">
        <f>+DI132/DI131</f>
        <v>0</v>
      </c>
      <c r="DJ133" s="58" t="str">
        <f>+IF(DI133&gt;0.1%,"NO OK","OK")</f>
        <v>OK</v>
      </c>
      <c r="DK133" s="53"/>
      <c r="DL133" s="57">
        <f>+DL132/DL131</f>
        <v>0</v>
      </c>
      <c r="DM133" s="58" t="str">
        <f>+IF(DL133&gt;0.1%,"NO OK","OK")</f>
        <v>OK</v>
      </c>
      <c r="DN133" s="8"/>
      <c r="DO133" s="9"/>
      <c r="DP133" s="8"/>
    </row>
    <row r="134" spans="1:120" ht="15" x14ac:dyDescent="0.25">
      <c r="A134" s="53"/>
      <c r="B134" s="54" t="s">
        <v>95</v>
      </c>
      <c r="C134" s="53"/>
      <c r="D134" s="53"/>
      <c r="E134" s="53"/>
      <c r="F134" s="53"/>
      <c r="G134" s="53"/>
      <c r="H134" s="53"/>
      <c r="I134" s="58" t="s">
        <v>97</v>
      </c>
      <c r="J134" s="53"/>
      <c r="K134" s="53"/>
      <c r="L134" s="58" t="s">
        <v>97</v>
      </c>
      <c r="M134" s="53"/>
      <c r="N134" s="53"/>
      <c r="O134" s="58" t="s">
        <v>97</v>
      </c>
      <c r="P134" s="53"/>
      <c r="Q134" s="53"/>
      <c r="R134" s="58" t="s">
        <v>97</v>
      </c>
      <c r="S134" s="53"/>
      <c r="T134" s="53"/>
      <c r="U134" s="58" t="s">
        <v>97</v>
      </c>
      <c r="V134" s="53"/>
      <c r="W134" s="53"/>
      <c r="X134" s="58" t="s">
        <v>97</v>
      </c>
      <c r="Y134" s="53"/>
      <c r="Z134" s="53"/>
      <c r="AA134" s="58" t="s">
        <v>97</v>
      </c>
      <c r="AB134" s="53"/>
      <c r="AC134" s="53"/>
      <c r="AD134" s="58" t="s">
        <v>97</v>
      </c>
      <c r="AE134" s="53"/>
      <c r="AF134" s="53"/>
      <c r="AG134" s="58" t="s">
        <v>97</v>
      </c>
      <c r="AH134" s="53"/>
      <c r="AI134" s="53"/>
      <c r="AJ134" s="58" t="s">
        <v>97</v>
      </c>
      <c r="AK134" s="53"/>
      <c r="AL134" s="53"/>
      <c r="AM134" s="58" t="s">
        <v>97</v>
      </c>
      <c r="AN134" s="53"/>
      <c r="AO134" s="53"/>
      <c r="AP134" s="58" t="s">
        <v>97</v>
      </c>
      <c r="AQ134" s="53"/>
      <c r="AR134" s="53"/>
      <c r="AS134" s="58" t="s">
        <v>97</v>
      </c>
      <c r="AT134" s="53"/>
      <c r="AU134" s="53"/>
      <c r="AV134" s="58" t="s">
        <v>97</v>
      </c>
      <c r="AW134" s="53"/>
      <c r="AX134" s="53"/>
      <c r="AY134" s="58" t="s">
        <v>97</v>
      </c>
      <c r="AZ134" s="53"/>
      <c r="BA134" s="53"/>
      <c r="BB134" s="58" t="s">
        <v>97</v>
      </c>
      <c r="BC134" s="53"/>
      <c r="BD134" s="53"/>
      <c r="BE134" s="58" t="s">
        <v>97</v>
      </c>
      <c r="BF134" s="53"/>
      <c r="BG134" s="53"/>
      <c r="BH134" s="58" t="s">
        <v>308</v>
      </c>
      <c r="BI134" s="53"/>
      <c r="BJ134" s="53"/>
      <c r="BK134" s="58" t="s">
        <v>97</v>
      </c>
      <c r="BL134" s="53"/>
      <c r="BM134" s="53"/>
      <c r="BN134" s="58" t="s">
        <v>97</v>
      </c>
      <c r="BO134" s="53"/>
      <c r="BP134" s="53"/>
      <c r="BQ134" s="58" t="s">
        <v>97</v>
      </c>
      <c r="BR134" s="53"/>
      <c r="BS134" s="53"/>
      <c r="BT134" s="58" t="s">
        <v>97</v>
      </c>
      <c r="BU134" s="53"/>
      <c r="BV134" s="53"/>
      <c r="BW134" s="58" t="s">
        <v>97</v>
      </c>
      <c r="BX134" s="53"/>
      <c r="BY134" s="53"/>
      <c r="BZ134" s="58" t="s">
        <v>308</v>
      </c>
      <c r="CA134" s="53"/>
      <c r="CB134" s="53"/>
      <c r="CC134" s="58" t="s">
        <v>97</v>
      </c>
      <c r="CD134" s="53"/>
      <c r="CE134" s="53"/>
      <c r="CF134" s="58" t="s">
        <v>97</v>
      </c>
      <c r="CG134" s="53"/>
      <c r="CH134" s="53"/>
      <c r="CI134" s="58" t="s">
        <v>97</v>
      </c>
      <c r="CJ134" s="53"/>
      <c r="CK134" s="53"/>
      <c r="CL134" s="58" t="s">
        <v>97</v>
      </c>
      <c r="CM134" s="53"/>
      <c r="CN134" s="53"/>
      <c r="CO134" s="58" t="s">
        <v>308</v>
      </c>
      <c r="CP134" s="53"/>
      <c r="CQ134" s="53"/>
      <c r="CR134" s="58" t="s">
        <v>97</v>
      </c>
      <c r="CS134" s="53"/>
      <c r="CT134" s="53"/>
      <c r="CU134" s="58" t="s">
        <v>97</v>
      </c>
      <c r="CV134" s="53"/>
      <c r="CW134" s="53"/>
      <c r="CX134" s="58" t="s">
        <v>97</v>
      </c>
      <c r="CY134" s="53"/>
      <c r="CZ134" s="53"/>
      <c r="DA134" s="58" t="s">
        <v>97</v>
      </c>
      <c r="DB134" s="53"/>
      <c r="DC134" s="53"/>
      <c r="DD134" s="58" t="s">
        <v>97</v>
      </c>
      <c r="DE134" s="53"/>
      <c r="DF134" s="53"/>
      <c r="DG134" s="58" t="s">
        <v>97</v>
      </c>
      <c r="DH134" s="53"/>
      <c r="DI134" s="53"/>
      <c r="DJ134" s="58" t="s">
        <v>97</v>
      </c>
      <c r="DK134" s="53"/>
      <c r="DL134" s="53"/>
      <c r="DM134" s="58" t="s">
        <v>97</v>
      </c>
      <c r="DN134" s="8"/>
      <c r="DO134" s="9"/>
      <c r="DP134" s="8"/>
    </row>
    <row r="135" spans="1:120" ht="15" x14ac:dyDescent="0.25">
      <c r="A135" s="53"/>
      <c r="B135" s="54" t="s">
        <v>96</v>
      </c>
      <c r="C135" s="53"/>
      <c r="D135" s="53"/>
      <c r="E135" s="53"/>
      <c r="F135" s="53"/>
      <c r="G135" s="330" t="str">
        <f>+IF(I129="OK",IF(I130="OK",IF(I133="OK",IF(I134="OK",IF(I125="OK","SI","NO"),"NO"),"NO"),"NO"),"NO")</f>
        <v>SI</v>
      </c>
      <c r="H135" s="331"/>
      <c r="I135" s="332"/>
      <c r="J135" s="330" t="str">
        <f>+IF(L129="OK",IF(L130="OK",IF(L133="OK",IF(L134="OK",IF(L125="OK","SI","NO"),"NO"),"NO"),"NO"),"NO")</f>
        <v>SI</v>
      </c>
      <c r="K135" s="331"/>
      <c r="L135" s="332"/>
      <c r="M135" s="330" t="str">
        <f>+IF(O129="OK",IF(O130="OK",IF(O133="OK",IF(O134="OK",IF(O125="OK","SI","NO"),"NO"),"NO"),"NO"),"NO")</f>
        <v>SI</v>
      </c>
      <c r="N135" s="331"/>
      <c r="O135" s="332"/>
      <c r="P135" s="330" t="str">
        <f>+IF(R129="OK",IF(R130="OK",IF(R133="OK",IF(R134="OK",IF(R125="OK","SI","NO"),"NO"),"NO"),"NO"),"NO")</f>
        <v>SI</v>
      </c>
      <c r="Q135" s="331"/>
      <c r="R135" s="332"/>
      <c r="S135" s="330" t="str">
        <f>+IF(U129="OK",IF(U130="OK",IF(U133="OK",IF(U134="OK",IF(U125="OK","SI","NO"),"NO"),"NO"),"NO"),"NO")</f>
        <v>SI</v>
      </c>
      <c r="T135" s="331"/>
      <c r="U135" s="332"/>
      <c r="V135" s="330" t="str">
        <f>+IF(X129="OK",IF(X130="OK",IF(X133="OK",IF(X134="OK",IF(X125="OK","SI","NO"),"NO"),"NO"),"NO"),"NO")</f>
        <v>SI</v>
      </c>
      <c r="W135" s="331"/>
      <c r="X135" s="332"/>
      <c r="Y135" s="330" t="str">
        <f>+IF(AA129="OK",IF(AA130="OK",IF(AA133="OK",IF(AA134="OK",IF(AA125="OK","SI","NO"),"NO"),"NO"),"NO"),"NO")</f>
        <v>SI</v>
      </c>
      <c r="Z135" s="331"/>
      <c r="AA135" s="332"/>
      <c r="AB135" s="330" t="str">
        <f>+IF(AD129="OK",IF(AD130="OK",IF(AD133="OK",IF(AD134="OK",IF(AD125="OK","SI","NO"),"NO"),"NO"),"NO"),"NO")</f>
        <v>SI</v>
      </c>
      <c r="AC135" s="331"/>
      <c r="AD135" s="332"/>
      <c r="AE135" s="330" t="str">
        <f>+IF(AG129="OK",IF(AG130="OK",IF(AG133="OK",IF(AG134="OK",IF(AG125="OK","SI","NO"),"NO"),"NO"),"NO"),"NO")</f>
        <v>SI</v>
      </c>
      <c r="AF135" s="331"/>
      <c r="AG135" s="332"/>
      <c r="AH135" s="330" t="str">
        <f>+IF(AJ129="OK",IF(AJ130="OK",IF(AJ133="OK",IF(AJ134="OK",IF(AJ125="OK","SI","NO"),"NO"),"NO"),"NO"),"NO")</f>
        <v>SI</v>
      </c>
      <c r="AI135" s="331"/>
      <c r="AJ135" s="332"/>
      <c r="AK135" s="330" t="str">
        <f>+IF(AM129="OK",IF(AM130="OK",IF(AM133="OK",IF(AM134="OK",IF(AM125="OK","SI","NO"),"NO"),"NO"),"NO"),"NO")</f>
        <v>SI</v>
      </c>
      <c r="AL135" s="331"/>
      <c r="AM135" s="332"/>
      <c r="AN135" s="330" t="str">
        <f>+IF(AP129="OK",IF(AP130="OK",IF(AP133="OK",IF(AP134="OK",IF(AP125="OK","SI","NO"),"NO"),"NO"),"NO"),"NO")</f>
        <v>SI</v>
      </c>
      <c r="AO135" s="331"/>
      <c r="AP135" s="332"/>
      <c r="AQ135" s="330" t="str">
        <f>+IF(AS129="OK",IF(AS130="OK",IF(AS133="OK",IF(AS134="OK",IF(AS125="OK","SI","NO"),"NO"),"NO"),"NO"),"NO")</f>
        <v>SI</v>
      </c>
      <c r="AR135" s="331"/>
      <c r="AS135" s="332"/>
      <c r="AT135" s="330" t="str">
        <f>+IF(AV129="OK",IF(AV130="OK",IF(AV133="OK",IF(AV134="OK",IF(AV125="OK","SI","NO"),"NO"),"NO"),"NO"),"NO")</f>
        <v>SI</v>
      </c>
      <c r="AU135" s="331"/>
      <c r="AV135" s="332"/>
      <c r="AW135" s="330" t="str">
        <f>+IF(AY129="OK",IF(AY130="OK",IF(AY133="OK",IF(AY134="OK",IF(AY125="OK","SI","NO"),"NO"),"NO"),"NO"),"NO")</f>
        <v>NO</v>
      </c>
      <c r="AX135" s="331"/>
      <c r="AY135" s="332"/>
      <c r="AZ135" s="330" t="str">
        <f>+IF(BB129="OK",IF(BB130="OK",IF(BB133="OK",IF(BB134="OK",IF(BB125="OK","SI","NO"),"NO"),"NO"),"NO"),"NO")</f>
        <v>SI</v>
      </c>
      <c r="BA135" s="331"/>
      <c r="BB135" s="332"/>
      <c r="BC135" s="330" t="str">
        <f>+IF(BE129="OK",IF(BE130="OK",IF(BE133="OK",IF(BE134="OK",IF(BE125="OK","SI","NO"),"NO"),"NO"),"NO"),"NO")</f>
        <v>SI</v>
      </c>
      <c r="BD135" s="331"/>
      <c r="BE135" s="332"/>
      <c r="BF135" s="330" t="str">
        <f>+IF(BH129="OK",IF(BH130="OK",IF(BH133="OK",IF(BH134="OK",IF(BH125="OK","SI","NO"),"NO"),"NO"),"NO"),"NO")</f>
        <v>NO</v>
      </c>
      <c r="BG135" s="331"/>
      <c r="BH135" s="332"/>
      <c r="BI135" s="330" t="str">
        <f>+IF(BK129="OK",IF(BK130="OK",IF(BK133="OK",IF(BK134="OK",IF(BK125="OK","SI","NO"),"NO"),"NO"),"NO"),"NO")</f>
        <v>NO</v>
      </c>
      <c r="BJ135" s="331"/>
      <c r="BK135" s="332"/>
      <c r="BL135" s="330" t="str">
        <f>+IF(BN129="OK",IF(BN130="OK",IF(BN133="OK",IF(BN134="OK",IF(BN125="OK","SI","NO"),"NO"),"NO"),"NO"),"NO")</f>
        <v>SI</v>
      </c>
      <c r="BM135" s="331"/>
      <c r="BN135" s="332"/>
      <c r="BO135" s="330" t="str">
        <f>+IF(BQ129="OK",IF(BQ130="OK",IF(BQ133="OK",IF(BQ134="OK",IF(BQ125="OK","SI","NO"),"NO"),"NO"),"NO"),"NO")</f>
        <v>SI</v>
      </c>
      <c r="BP135" s="331"/>
      <c r="BQ135" s="332"/>
      <c r="BR135" s="330" t="str">
        <f>+IF(BT129="OK",IF(BT130="OK",IF(BT133="OK",IF(BT134="OK",IF(BT125="OK","SI","NO"),"NO"),"NO"),"NO"),"NO")</f>
        <v>SI</v>
      </c>
      <c r="BS135" s="331"/>
      <c r="BT135" s="332"/>
      <c r="BU135" s="330" t="str">
        <f>+IF(BW129="OK",IF(BW130="OK",IF(BW133="OK",IF(BW134="OK",IF(BW125="OK","SI","NO"),"NO"),"NO"),"NO"),"NO")</f>
        <v>SI</v>
      </c>
      <c r="BV135" s="331"/>
      <c r="BW135" s="332"/>
      <c r="BX135" s="330" t="str">
        <f>+IF(BZ129="OK",IF(BZ130="OK",IF(BZ133="OK",IF(BZ134="OK",IF(BZ125="OK","SI","NO"),"NO"),"NO"),"NO"),"NO")</f>
        <v>NO</v>
      </c>
      <c r="BY135" s="331"/>
      <c r="BZ135" s="332"/>
      <c r="CA135" s="330" t="str">
        <f>+IF(CC129="OK",IF(CC130="OK",IF(CC133="OK",IF(CC134="OK",IF(CC125="OK","SI","NO"),"NO"),"NO"),"NO"),"NO")</f>
        <v>SI</v>
      </c>
      <c r="CB135" s="331"/>
      <c r="CC135" s="332"/>
      <c r="CD135" s="330" t="str">
        <f>+IF(CF129="OK",IF(CF130="OK",IF(CF133="OK",IF(CF134="OK",IF(CF125="OK","SI","NO"),"NO"),"NO"),"NO"),"NO")</f>
        <v>SI</v>
      </c>
      <c r="CE135" s="331"/>
      <c r="CF135" s="332"/>
      <c r="CG135" s="330" t="str">
        <f>+IF(CI129="OK",IF(CI130="OK",IF(CI133="OK",IF(CI134="OK",IF(CI125="OK","SI","NO"),"NO"),"NO"),"NO"),"NO")</f>
        <v>SI</v>
      </c>
      <c r="CH135" s="331"/>
      <c r="CI135" s="332"/>
      <c r="CJ135" s="330" t="str">
        <f>+IF(CL129="OK",IF(CL130="OK",IF(CL133="OK",IF(CL134="OK",IF(CL125="OK","SI","NO"),"NO"),"NO"),"NO"),"NO")</f>
        <v>SI</v>
      </c>
      <c r="CK135" s="331"/>
      <c r="CL135" s="332"/>
      <c r="CM135" s="330" t="str">
        <f>+IF(CO129="OK",IF(CO130="OK",IF(CO133="OK",IF(CO134="OK",IF(CO125="OK","SI","NO"),"NO"),"NO"),"NO"),"NO")</f>
        <v>NO</v>
      </c>
      <c r="CN135" s="331"/>
      <c r="CO135" s="332"/>
      <c r="CP135" s="330" t="str">
        <f>+IF(CR129="OK",IF(CR130="OK",IF(CR133="OK",IF(CR134="OK",IF(CR125="OK","SI","NO"),"NO"),"NO"),"NO"),"NO")</f>
        <v>SI</v>
      </c>
      <c r="CQ135" s="331"/>
      <c r="CR135" s="332"/>
      <c r="CS135" s="330" t="str">
        <f>+IF(CU129="OK",IF(CU130="OK",IF(CU133="OK",IF(CU134="OK",IF(CU125="OK","SI","NO"),"NO"),"NO"),"NO"),"NO")</f>
        <v>SI</v>
      </c>
      <c r="CT135" s="331"/>
      <c r="CU135" s="332"/>
      <c r="CV135" s="330" t="str">
        <f>+IF(CX129="OK",IF(CX130="OK",IF(CX133="OK",IF(CX134="OK",IF(CX125="OK","SI","NO"),"NO"),"NO"),"NO"),"NO")</f>
        <v>SI</v>
      </c>
      <c r="CW135" s="331"/>
      <c r="CX135" s="332"/>
      <c r="CY135" s="330" t="str">
        <f>+IF(DA129="OK",IF(DA130="OK",IF(DA133="OK",IF(DA134="OK",IF(DA125="OK","SI","NO"),"NO"),"NO"),"NO"),"NO")</f>
        <v>SI</v>
      </c>
      <c r="CZ135" s="331"/>
      <c r="DA135" s="332"/>
      <c r="DB135" s="330" t="str">
        <f>+IF(DD129="OK",IF(DD130="OK",IF(DD133="OK",IF(DD134="OK",IF(DD125="OK","SI","NO"),"NO"),"NO"),"NO"),"NO")</f>
        <v>SI</v>
      </c>
      <c r="DC135" s="331"/>
      <c r="DD135" s="332"/>
      <c r="DE135" s="330" t="str">
        <f>+IF(DG129="OK",IF(DG130="OK",IF(DG133="OK",IF(DG134="OK",IF(DG125="OK","SI","NO"),"NO"),"NO"),"NO"),"NO")</f>
        <v>SI</v>
      </c>
      <c r="DF135" s="331"/>
      <c r="DG135" s="332"/>
      <c r="DH135" s="330" t="str">
        <f>+IF(DJ129="OK",IF(DJ130="OK",IF(DJ133="OK",IF(DJ134="OK",IF(DJ125="OK","SI","NO"),"NO"),"NO"),"NO"),"NO")</f>
        <v>SI</v>
      </c>
      <c r="DI135" s="331"/>
      <c r="DJ135" s="332"/>
      <c r="DK135" s="330" t="str">
        <f>+IF(DM129="OK",IF(DM130="OK",IF(DM133="OK",IF(DM134="OK",IF(DM125="OK","SI","NO"),"NO"),"NO"),"NO"),"NO")</f>
        <v>SI</v>
      </c>
      <c r="DL135" s="331"/>
      <c r="DM135" s="332"/>
      <c r="DN135" s="8"/>
      <c r="DO135" s="9"/>
      <c r="DP135" s="8"/>
    </row>
    <row r="136" spans="1:120" x14ac:dyDescent="0.25">
      <c r="DN136" s="8"/>
      <c r="DO136" s="9"/>
      <c r="DP136" s="8"/>
    </row>
    <row r="137" spans="1:120" ht="15.75" x14ac:dyDescent="0.25">
      <c r="B137" s="102" t="s">
        <v>130</v>
      </c>
      <c r="G137" s="102"/>
      <c r="H137" s="121"/>
      <c r="I137" s="121"/>
      <c r="J137" s="102"/>
      <c r="K137" s="121"/>
      <c r="L137" s="121"/>
      <c r="M137" s="102"/>
      <c r="N137" s="121"/>
      <c r="O137" s="121"/>
      <c r="P137" s="102"/>
      <c r="Q137" s="121"/>
      <c r="R137" s="121"/>
      <c r="S137" s="102"/>
      <c r="T137" s="121"/>
      <c r="U137" s="121"/>
      <c r="V137" s="102"/>
      <c r="W137" s="121"/>
      <c r="X137" s="121"/>
      <c r="Y137" s="102"/>
      <c r="Z137" s="121"/>
      <c r="AA137" s="121"/>
      <c r="AB137" s="102"/>
      <c r="AC137" s="121"/>
      <c r="AD137" s="121"/>
      <c r="AE137" s="102"/>
      <c r="AF137" s="121"/>
      <c r="AG137" s="121"/>
      <c r="AH137" s="102"/>
      <c r="AI137" s="121"/>
      <c r="AJ137" s="121"/>
      <c r="AK137" s="102"/>
      <c r="AL137" s="121"/>
      <c r="AM137" s="121"/>
      <c r="AN137" s="102"/>
      <c r="AO137" s="121"/>
      <c r="AP137" s="121"/>
      <c r="AQ137" s="102"/>
      <c r="AR137" s="121"/>
      <c r="AS137" s="121"/>
      <c r="AT137" s="102"/>
      <c r="AU137" s="121"/>
      <c r="AV137" s="121"/>
      <c r="AW137" s="102"/>
      <c r="AX137" s="121"/>
      <c r="AY137" s="121"/>
      <c r="AZ137" s="102"/>
      <c r="BA137" s="121"/>
      <c r="BB137" s="121"/>
      <c r="BC137" s="102"/>
      <c r="BD137" s="121"/>
      <c r="BE137" s="121"/>
      <c r="BF137" s="102"/>
      <c r="BG137" s="121"/>
      <c r="BH137" s="121"/>
      <c r="BI137" s="102"/>
      <c r="BJ137" s="121"/>
      <c r="BK137" s="121"/>
      <c r="BL137" s="102"/>
      <c r="BM137" s="121"/>
      <c r="BN137" s="121"/>
      <c r="BO137" s="102"/>
      <c r="BP137" s="121"/>
      <c r="BQ137" s="121"/>
      <c r="BR137" s="102"/>
      <c r="BS137" s="121"/>
      <c r="BT137" s="121"/>
      <c r="BU137" s="102"/>
      <c r="BV137" s="121"/>
      <c r="BW137" s="121"/>
      <c r="BX137" s="102"/>
      <c r="BY137" s="121"/>
      <c r="BZ137" s="121"/>
      <c r="CA137" s="102"/>
      <c r="CB137" s="121"/>
      <c r="CC137" s="121"/>
      <c r="CD137" s="102"/>
      <c r="CE137" s="121"/>
      <c r="CF137" s="121"/>
      <c r="CG137" s="102"/>
      <c r="CH137" s="121"/>
      <c r="CI137" s="121"/>
      <c r="CJ137" s="102"/>
      <c r="CK137" s="121"/>
      <c r="CL137" s="121"/>
      <c r="CM137" s="102"/>
      <c r="CN137" s="121"/>
      <c r="CO137" s="121"/>
      <c r="CP137" s="102"/>
      <c r="CQ137" s="121"/>
      <c r="CR137" s="121"/>
      <c r="CS137" s="102"/>
      <c r="CT137" s="121"/>
      <c r="CU137" s="121"/>
      <c r="CV137" s="102"/>
      <c r="CW137" s="121"/>
      <c r="CX137" s="121"/>
      <c r="CY137" s="102"/>
      <c r="CZ137" s="121"/>
      <c r="DA137" s="121"/>
      <c r="DB137" s="102"/>
      <c r="DC137" s="121"/>
      <c r="DD137" s="121"/>
      <c r="DE137" s="102"/>
      <c r="DF137" s="121"/>
      <c r="DG137" s="121"/>
      <c r="DH137" s="102"/>
      <c r="DI137" s="121"/>
      <c r="DJ137" s="121"/>
      <c r="DK137" s="102"/>
      <c r="DL137" s="121"/>
      <c r="DM137" s="121"/>
      <c r="DN137" s="8"/>
      <c r="DO137" s="9"/>
      <c r="DP137" s="8"/>
    </row>
    <row r="138" spans="1:120" x14ac:dyDescent="0.25">
      <c r="G138" s="120"/>
      <c r="H138" s="121"/>
      <c r="I138" s="121"/>
      <c r="J138" s="120"/>
      <c r="K138" s="121"/>
      <c r="L138" s="121"/>
      <c r="M138" s="120"/>
      <c r="N138" s="121"/>
      <c r="O138" s="121"/>
      <c r="P138" s="120"/>
      <c r="Q138" s="121"/>
      <c r="R138" s="121"/>
      <c r="S138" s="120"/>
      <c r="T138" s="121"/>
      <c r="U138" s="121"/>
      <c r="V138" s="120"/>
      <c r="W138" s="121"/>
      <c r="X138" s="121"/>
      <c r="Y138" s="120"/>
      <c r="Z138" s="121"/>
      <c r="AA138" s="121"/>
      <c r="AB138" s="120"/>
      <c r="AC138" s="121"/>
      <c r="AD138" s="121"/>
      <c r="AE138" s="120"/>
      <c r="AF138" s="121"/>
      <c r="AG138" s="121"/>
      <c r="AH138" s="120"/>
      <c r="AI138" s="121"/>
      <c r="AJ138" s="121"/>
      <c r="AK138" s="120"/>
      <c r="AL138" s="121"/>
      <c r="AM138" s="121"/>
      <c r="AN138" s="120"/>
      <c r="AO138" s="121"/>
      <c r="AP138" s="121"/>
      <c r="AQ138" s="120"/>
      <c r="AR138" s="121"/>
      <c r="AS138" s="121"/>
      <c r="AT138" s="120"/>
      <c r="AU138" s="121"/>
      <c r="AV138" s="121"/>
      <c r="AW138" s="120"/>
      <c r="AX138" s="121"/>
      <c r="AY138" s="121"/>
      <c r="AZ138" s="120"/>
      <c r="BA138" s="121"/>
      <c r="BB138" s="121"/>
      <c r="BC138" s="120"/>
      <c r="BD138" s="121"/>
      <c r="BE138" s="121"/>
      <c r="BF138" s="120"/>
      <c r="BG138" s="121"/>
      <c r="BH138" s="121"/>
      <c r="BI138" s="120"/>
      <c r="BJ138" s="121"/>
      <c r="BK138" s="121"/>
      <c r="BL138" s="120"/>
      <c r="BM138" s="121"/>
      <c r="BN138" s="121"/>
      <c r="BO138" s="120"/>
      <c r="BP138" s="121"/>
      <c r="BQ138" s="121"/>
      <c r="BR138" s="120"/>
      <c r="BS138" s="121"/>
      <c r="BT138" s="121"/>
      <c r="BU138" s="120"/>
      <c r="BV138" s="121"/>
      <c r="BW138" s="121"/>
      <c r="BX138" s="120"/>
      <c r="BY138" s="121"/>
      <c r="BZ138" s="121"/>
      <c r="CA138" s="120"/>
      <c r="CB138" s="121"/>
      <c r="CC138" s="121"/>
      <c r="CD138" s="120"/>
      <c r="CE138" s="121"/>
      <c r="CF138" s="121"/>
      <c r="CG138" s="120"/>
      <c r="CH138" s="121"/>
      <c r="CI138" s="121"/>
      <c r="CJ138" s="120"/>
      <c r="CK138" s="121"/>
      <c r="CL138" s="121"/>
      <c r="CM138" s="120"/>
      <c r="CN138" s="121"/>
      <c r="CO138" s="121"/>
      <c r="CP138" s="120"/>
      <c r="CQ138" s="121"/>
      <c r="CR138" s="121"/>
      <c r="CS138" s="120"/>
      <c r="CT138" s="121"/>
      <c r="CU138" s="121"/>
      <c r="CV138" s="120"/>
      <c r="CW138" s="121"/>
      <c r="CX138" s="121"/>
      <c r="CY138" s="120"/>
      <c r="CZ138" s="121"/>
      <c r="DA138" s="121"/>
      <c r="DB138" s="120"/>
      <c r="DC138" s="121"/>
      <c r="DD138" s="121"/>
      <c r="DE138" s="120"/>
      <c r="DF138" s="121"/>
      <c r="DG138" s="121"/>
      <c r="DH138" s="120"/>
      <c r="DI138" s="121"/>
      <c r="DJ138" s="121"/>
      <c r="DK138" s="120"/>
      <c r="DL138" s="121"/>
      <c r="DM138" s="121"/>
    </row>
    <row r="139" spans="1:120" x14ac:dyDescent="0.25">
      <c r="G139" s="120"/>
      <c r="H139" s="121"/>
      <c r="I139" s="121"/>
      <c r="J139" s="120"/>
      <c r="K139" s="121"/>
      <c r="L139" s="121"/>
      <c r="M139" s="120"/>
      <c r="N139" s="121"/>
      <c r="O139" s="121"/>
      <c r="P139" s="120"/>
      <c r="Q139" s="121"/>
      <c r="R139" s="121"/>
      <c r="S139" s="120"/>
      <c r="T139" s="121"/>
      <c r="U139" s="121"/>
      <c r="V139" s="120"/>
      <c r="W139" s="121"/>
      <c r="X139" s="121"/>
      <c r="Y139" s="120"/>
      <c r="Z139" s="121"/>
      <c r="AA139" s="121"/>
      <c r="AB139" s="120"/>
      <c r="AC139" s="121"/>
      <c r="AD139" s="121"/>
      <c r="AE139" s="120"/>
      <c r="AF139" s="121"/>
      <c r="AG139" s="121"/>
      <c r="AH139" s="120"/>
      <c r="AI139" s="121"/>
      <c r="AJ139" s="121"/>
      <c r="AK139" s="120"/>
      <c r="AL139" s="121"/>
      <c r="AM139" s="121"/>
      <c r="AN139" s="120"/>
      <c r="AO139" s="121"/>
      <c r="AP139" s="121"/>
      <c r="AQ139" s="120"/>
      <c r="AR139" s="121"/>
      <c r="AS139" s="121"/>
      <c r="AT139" s="120"/>
      <c r="AU139" s="121"/>
      <c r="AV139" s="121"/>
      <c r="AW139" s="120"/>
      <c r="AX139" s="121"/>
      <c r="AY139" s="121"/>
      <c r="AZ139" s="120"/>
      <c r="BA139" s="121"/>
      <c r="BB139" s="121"/>
      <c r="BC139" s="120"/>
      <c r="BD139" s="121"/>
      <c r="BE139" s="121"/>
      <c r="BF139" s="120"/>
      <c r="BG139" s="121"/>
      <c r="BH139" s="121"/>
      <c r="BI139" s="120"/>
      <c r="BJ139" s="121"/>
      <c r="BK139" s="121"/>
      <c r="BL139" s="120"/>
      <c r="BM139" s="121"/>
      <c r="BN139" s="121"/>
      <c r="BO139" s="120"/>
      <c r="BP139" s="121"/>
      <c r="BQ139" s="121"/>
      <c r="BR139" s="120"/>
      <c r="BS139" s="121"/>
      <c r="BT139" s="121"/>
      <c r="BU139" s="120"/>
      <c r="BV139" s="121"/>
      <c r="BW139" s="121"/>
      <c r="BX139" s="120"/>
      <c r="BY139" s="121"/>
      <c r="BZ139" s="121"/>
      <c r="CA139" s="120"/>
      <c r="CB139" s="121"/>
      <c r="CC139" s="121"/>
      <c r="CD139" s="120"/>
      <c r="CE139" s="121"/>
      <c r="CF139" s="121"/>
      <c r="CG139" s="120"/>
      <c r="CH139" s="121"/>
      <c r="CI139" s="121"/>
      <c r="CJ139" s="120"/>
      <c r="CK139" s="121"/>
      <c r="CL139" s="121"/>
      <c r="CM139" s="120"/>
      <c r="CN139" s="121"/>
      <c r="CO139" s="121"/>
      <c r="CP139" s="120"/>
      <c r="CQ139" s="121"/>
      <c r="CR139" s="121"/>
      <c r="CS139" s="120"/>
      <c r="CT139" s="121"/>
      <c r="CU139" s="121"/>
      <c r="CV139" s="120"/>
      <c r="CW139" s="121"/>
      <c r="CX139" s="121"/>
      <c r="CY139" s="120"/>
      <c r="CZ139" s="121"/>
      <c r="DA139" s="121"/>
      <c r="DB139" s="120"/>
      <c r="DC139" s="121"/>
      <c r="DD139" s="121"/>
      <c r="DE139" s="120"/>
      <c r="DF139" s="121"/>
      <c r="DG139" s="121"/>
      <c r="DH139" s="120"/>
      <c r="DI139" s="121"/>
      <c r="DJ139" s="121"/>
      <c r="DK139" s="120"/>
      <c r="DL139" s="121"/>
      <c r="DM139" s="121"/>
    </row>
    <row r="140" spans="1:120" x14ac:dyDescent="0.25">
      <c r="G140" s="120"/>
      <c r="H140" s="121"/>
      <c r="I140" s="121"/>
      <c r="J140" s="120"/>
      <c r="K140" s="121"/>
      <c r="L140" s="121"/>
      <c r="M140" s="120"/>
      <c r="N140" s="121"/>
      <c r="O140" s="121"/>
      <c r="P140" s="120"/>
      <c r="Q140" s="121"/>
      <c r="R140" s="121"/>
      <c r="S140" s="120"/>
      <c r="T140" s="121"/>
      <c r="U140" s="121"/>
      <c r="V140" s="120"/>
      <c r="W140" s="121"/>
      <c r="X140" s="121"/>
      <c r="Y140" s="120"/>
      <c r="Z140" s="121"/>
      <c r="AA140" s="121"/>
      <c r="AB140" s="120"/>
      <c r="AC140" s="121"/>
      <c r="AD140" s="121"/>
      <c r="AE140" s="120"/>
      <c r="AF140" s="121"/>
      <c r="AG140" s="121"/>
      <c r="AH140" s="120"/>
      <c r="AI140" s="121"/>
      <c r="AJ140" s="121"/>
      <c r="AK140" s="120"/>
      <c r="AL140" s="121"/>
      <c r="AM140" s="121"/>
      <c r="AN140" s="120"/>
      <c r="AO140" s="121"/>
      <c r="AP140" s="121"/>
      <c r="AQ140" s="120"/>
      <c r="AR140" s="121"/>
      <c r="AS140" s="121"/>
      <c r="AT140" s="120"/>
      <c r="AU140" s="121"/>
      <c r="AV140" s="121"/>
      <c r="AW140" s="120"/>
      <c r="AX140" s="121"/>
      <c r="AY140" s="121"/>
      <c r="AZ140" s="120"/>
      <c r="BA140" s="121"/>
      <c r="BB140" s="121"/>
      <c r="BC140" s="120"/>
      <c r="BD140" s="121"/>
      <c r="BE140" s="121"/>
      <c r="BF140" s="120"/>
      <c r="BG140" s="121"/>
      <c r="BH140" s="121"/>
      <c r="BI140" s="120"/>
      <c r="BJ140" s="121"/>
      <c r="BK140" s="121"/>
      <c r="BL140" s="120"/>
      <c r="BM140" s="121"/>
      <c r="BN140" s="121"/>
      <c r="BO140" s="120"/>
      <c r="BP140" s="121"/>
      <c r="BQ140" s="121"/>
      <c r="BR140" s="120"/>
      <c r="BS140" s="121"/>
      <c r="BT140" s="121"/>
      <c r="BU140" s="120"/>
      <c r="BV140" s="121"/>
      <c r="BW140" s="121"/>
      <c r="BX140" s="120"/>
      <c r="BY140" s="121"/>
      <c r="BZ140" s="121"/>
      <c r="CA140" s="120"/>
      <c r="CB140" s="121"/>
      <c r="CC140" s="121"/>
      <c r="CD140" s="120"/>
      <c r="CE140" s="121"/>
      <c r="CF140" s="121"/>
      <c r="CG140" s="120"/>
      <c r="CH140" s="121"/>
      <c r="CI140" s="121"/>
      <c r="CJ140" s="120"/>
      <c r="CK140" s="121"/>
      <c r="CL140" s="121"/>
      <c r="CM140" s="120"/>
      <c r="CN140" s="121"/>
      <c r="CO140" s="121"/>
      <c r="CP140" s="120"/>
      <c r="CQ140" s="121"/>
      <c r="CR140" s="121"/>
      <c r="CS140" s="120"/>
      <c r="CT140" s="121"/>
      <c r="CU140" s="121"/>
      <c r="CV140" s="120"/>
      <c r="CW140" s="121"/>
      <c r="CX140" s="121"/>
      <c r="CY140" s="120"/>
      <c r="CZ140" s="121"/>
      <c r="DA140" s="121"/>
      <c r="DB140" s="120"/>
      <c r="DC140" s="121"/>
      <c r="DD140" s="121"/>
      <c r="DE140" s="120"/>
      <c r="DF140" s="121"/>
      <c r="DG140" s="121"/>
      <c r="DH140" s="120"/>
      <c r="DI140" s="121"/>
      <c r="DJ140" s="121"/>
      <c r="DK140" s="120"/>
      <c r="DL140" s="121"/>
      <c r="DM140" s="121"/>
    </row>
    <row r="141" spans="1:120" x14ac:dyDescent="0.25">
      <c r="G141" s="120"/>
      <c r="H141" s="121"/>
      <c r="I141" s="121"/>
      <c r="J141" s="120"/>
      <c r="K141" s="121"/>
      <c r="L141" s="121"/>
      <c r="M141" s="120"/>
      <c r="N141" s="121"/>
      <c r="O141" s="121"/>
      <c r="P141" s="120"/>
      <c r="Q141" s="121"/>
      <c r="R141" s="121"/>
      <c r="S141" s="120"/>
      <c r="T141" s="121"/>
      <c r="U141" s="121"/>
      <c r="V141" s="120"/>
      <c r="W141" s="121"/>
      <c r="X141" s="121"/>
      <c r="Y141" s="120"/>
      <c r="Z141" s="121"/>
      <c r="AA141" s="121"/>
      <c r="AB141" s="120"/>
      <c r="AC141" s="121"/>
      <c r="AD141" s="121"/>
      <c r="AE141" s="120"/>
      <c r="AF141" s="121"/>
      <c r="AG141" s="121"/>
      <c r="AH141" s="120"/>
      <c r="AI141" s="121"/>
      <c r="AJ141" s="121"/>
      <c r="AK141" s="120"/>
      <c r="AL141" s="121"/>
      <c r="AM141" s="121"/>
      <c r="AN141" s="120"/>
      <c r="AO141" s="121"/>
      <c r="AP141" s="121"/>
      <c r="AQ141" s="120"/>
      <c r="AR141" s="121"/>
      <c r="AS141" s="121"/>
      <c r="AT141" s="120"/>
      <c r="AU141" s="121"/>
      <c r="AV141" s="121"/>
      <c r="AW141" s="120"/>
      <c r="AX141" s="121"/>
      <c r="AY141" s="121"/>
      <c r="AZ141" s="120"/>
      <c r="BA141" s="121"/>
      <c r="BB141" s="121"/>
      <c r="BC141" s="120"/>
      <c r="BD141" s="121"/>
      <c r="BE141" s="121"/>
      <c r="BF141" s="120"/>
      <c r="BG141" s="121"/>
      <c r="BH141" s="121"/>
      <c r="BI141" s="120"/>
      <c r="BJ141" s="121"/>
      <c r="BK141" s="121"/>
      <c r="BL141" s="120"/>
      <c r="BM141" s="121"/>
      <c r="BN141" s="121"/>
      <c r="BO141" s="120"/>
      <c r="BP141" s="121"/>
      <c r="BQ141" s="121"/>
      <c r="BR141" s="120"/>
      <c r="BS141" s="121"/>
      <c r="BT141" s="121"/>
      <c r="BU141" s="120"/>
      <c r="BV141" s="121"/>
      <c r="BW141" s="121"/>
      <c r="BX141" s="120"/>
      <c r="BY141" s="121"/>
      <c r="BZ141" s="121"/>
      <c r="CA141" s="120"/>
      <c r="CB141" s="121"/>
      <c r="CC141" s="121"/>
      <c r="CD141" s="120"/>
      <c r="CE141" s="121"/>
      <c r="CF141" s="121"/>
      <c r="CG141" s="120"/>
      <c r="CH141" s="121"/>
      <c r="CI141" s="121"/>
      <c r="CJ141" s="120"/>
      <c r="CK141" s="121"/>
      <c r="CL141" s="121"/>
      <c r="CM141" s="120"/>
      <c r="CN141" s="121"/>
      <c r="CO141" s="121"/>
      <c r="CP141" s="120"/>
      <c r="CQ141" s="121"/>
      <c r="CR141" s="121"/>
      <c r="CS141" s="120"/>
      <c r="CT141" s="121"/>
      <c r="CU141" s="121"/>
      <c r="CV141" s="120"/>
      <c r="CW141" s="121"/>
      <c r="CX141" s="121"/>
      <c r="CY141" s="120"/>
      <c r="CZ141" s="121"/>
      <c r="DA141" s="121"/>
      <c r="DB141" s="120"/>
      <c r="DC141" s="121"/>
      <c r="DD141" s="121"/>
      <c r="DE141" s="120"/>
      <c r="DF141" s="121"/>
      <c r="DG141" s="121"/>
      <c r="DH141" s="120"/>
      <c r="DI141" s="121"/>
      <c r="DJ141" s="121"/>
      <c r="DK141" s="120"/>
      <c r="DL141" s="121"/>
      <c r="DM141" s="121"/>
    </row>
    <row r="142" spans="1:120" ht="15.75" x14ac:dyDescent="0.25">
      <c r="B142" s="123" t="s">
        <v>131</v>
      </c>
      <c r="C142" s="123" t="s">
        <v>132</v>
      </c>
      <c r="G142" s="123"/>
      <c r="H142" s="121"/>
      <c r="I142" s="123"/>
      <c r="J142" s="123"/>
      <c r="K142" s="121"/>
      <c r="L142" s="123"/>
      <c r="M142" s="123"/>
      <c r="N142" s="121"/>
      <c r="O142" s="123"/>
      <c r="P142" s="123"/>
      <c r="Q142" s="121"/>
      <c r="R142" s="123"/>
      <c r="S142" s="123"/>
      <c r="T142" s="121"/>
      <c r="U142" s="123"/>
      <c r="V142" s="123"/>
      <c r="W142" s="121"/>
      <c r="X142" s="123"/>
      <c r="Y142" s="123"/>
      <c r="Z142" s="121"/>
      <c r="AA142" s="123"/>
      <c r="AB142" s="123"/>
      <c r="AC142" s="121"/>
      <c r="AD142" s="123"/>
      <c r="AE142" s="123"/>
      <c r="AF142" s="121"/>
      <c r="AG142" s="123"/>
      <c r="AH142" s="123"/>
      <c r="AI142" s="121"/>
      <c r="AJ142" s="123"/>
      <c r="AK142" s="123"/>
      <c r="AL142" s="121"/>
      <c r="AM142" s="123"/>
      <c r="AN142" s="123"/>
      <c r="AO142" s="121"/>
      <c r="AP142" s="123"/>
      <c r="AQ142" s="123"/>
      <c r="AR142" s="121"/>
      <c r="AS142" s="123"/>
      <c r="AT142" s="123"/>
      <c r="AU142" s="121"/>
      <c r="AV142" s="123"/>
      <c r="AW142" s="123"/>
      <c r="AX142" s="121"/>
      <c r="AY142" s="123"/>
      <c r="AZ142" s="123"/>
      <c r="BA142" s="121"/>
      <c r="BB142" s="123"/>
      <c r="BC142" s="123"/>
      <c r="BD142" s="121"/>
      <c r="BE142" s="123"/>
      <c r="BF142" s="123"/>
      <c r="BG142" s="121"/>
      <c r="BH142" s="123"/>
      <c r="BI142" s="123"/>
      <c r="BJ142" s="121"/>
      <c r="BK142" s="123"/>
      <c r="BL142" s="123"/>
      <c r="BM142" s="121"/>
      <c r="BN142" s="123"/>
      <c r="BO142" s="123"/>
      <c r="BP142" s="121"/>
      <c r="BQ142" s="123"/>
      <c r="BR142" s="123"/>
      <c r="BS142" s="121"/>
      <c r="BT142" s="123"/>
      <c r="BU142" s="123"/>
      <c r="BV142" s="121"/>
      <c r="BW142" s="123"/>
      <c r="BX142" s="123"/>
      <c r="BY142" s="121"/>
      <c r="BZ142" s="123"/>
      <c r="CA142" s="123"/>
      <c r="CB142" s="121"/>
      <c r="CC142" s="123"/>
      <c r="CD142" s="123"/>
      <c r="CE142" s="121"/>
      <c r="CF142" s="123"/>
      <c r="CG142" s="123"/>
      <c r="CH142" s="121"/>
      <c r="CI142" s="123"/>
      <c r="CJ142" s="123"/>
      <c r="CK142" s="121"/>
      <c r="CL142" s="123"/>
      <c r="CM142" s="123"/>
      <c r="CN142" s="121"/>
      <c r="CO142" s="123"/>
      <c r="CP142" s="123"/>
      <c r="CQ142" s="121"/>
      <c r="CR142" s="123"/>
      <c r="CS142" s="123"/>
      <c r="CT142" s="121"/>
      <c r="CU142" s="123"/>
      <c r="CV142" s="123"/>
      <c r="CW142" s="121"/>
      <c r="CX142" s="123"/>
      <c r="CY142" s="123"/>
      <c r="CZ142" s="121"/>
      <c r="DA142" s="123"/>
      <c r="DB142" s="123"/>
      <c r="DC142" s="121"/>
      <c r="DD142" s="123"/>
      <c r="DE142" s="123"/>
      <c r="DF142" s="121"/>
      <c r="DG142" s="123"/>
      <c r="DH142" s="123"/>
      <c r="DI142" s="121"/>
      <c r="DJ142" s="123"/>
      <c r="DK142" s="123"/>
      <c r="DL142" s="121"/>
      <c r="DM142" s="123"/>
    </row>
    <row r="143" spans="1:120" ht="15.75" x14ac:dyDescent="0.25">
      <c r="B143" s="124" t="s">
        <v>133</v>
      </c>
      <c r="C143" s="124" t="s">
        <v>321</v>
      </c>
      <c r="G143" s="124"/>
      <c r="H143" s="121"/>
      <c r="I143" s="124"/>
      <c r="J143" s="124"/>
      <c r="K143" s="121"/>
      <c r="L143" s="124"/>
      <c r="M143" s="124"/>
      <c r="N143" s="121"/>
      <c r="O143" s="124"/>
      <c r="P143" s="124"/>
      <c r="Q143" s="121"/>
      <c r="R143" s="124"/>
      <c r="S143" s="124"/>
      <c r="T143" s="121"/>
      <c r="U143" s="124"/>
      <c r="V143" s="124"/>
      <c r="W143" s="121"/>
      <c r="X143" s="124"/>
      <c r="Y143" s="124"/>
      <c r="Z143" s="121"/>
      <c r="AA143" s="124"/>
      <c r="AB143" s="124"/>
      <c r="AC143" s="121"/>
      <c r="AD143" s="124"/>
      <c r="AE143" s="124"/>
      <c r="AF143" s="121"/>
      <c r="AG143" s="124"/>
      <c r="AH143" s="124"/>
      <c r="AI143" s="121"/>
      <c r="AJ143" s="124"/>
      <c r="AK143" s="124"/>
      <c r="AL143" s="121"/>
      <c r="AM143" s="124"/>
      <c r="AN143" s="124"/>
      <c r="AO143" s="121"/>
      <c r="AP143" s="124"/>
      <c r="AQ143" s="124"/>
      <c r="AR143" s="121"/>
      <c r="AS143" s="124"/>
      <c r="AT143" s="124"/>
      <c r="AU143" s="121"/>
      <c r="AV143" s="124"/>
      <c r="AW143" s="124"/>
      <c r="AX143" s="121"/>
      <c r="AY143" s="124"/>
      <c r="AZ143" s="124"/>
      <c r="BA143" s="121"/>
      <c r="BB143" s="124"/>
      <c r="BC143" s="124"/>
      <c r="BD143" s="121"/>
      <c r="BE143" s="124"/>
      <c r="BF143" s="124"/>
      <c r="BG143" s="121"/>
      <c r="BH143" s="124"/>
      <c r="BI143" s="124"/>
      <c r="BJ143" s="121"/>
      <c r="BK143" s="124"/>
      <c r="BL143" s="124"/>
      <c r="BM143" s="121"/>
      <c r="BN143" s="124"/>
      <c r="BO143" s="124"/>
      <c r="BP143" s="121"/>
      <c r="BQ143" s="124"/>
      <c r="BR143" s="124"/>
      <c r="BS143" s="121"/>
      <c r="BT143" s="124"/>
      <c r="BU143" s="124"/>
      <c r="BV143" s="121"/>
      <c r="BW143" s="124"/>
      <c r="BX143" s="124"/>
      <c r="BY143" s="121"/>
      <c r="BZ143" s="124"/>
      <c r="CA143" s="124"/>
      <c r="CB143" s="121"/>
      <c r="CC143" s="124"/>
      <c r="CD143" s="124"/>
      <c r="CE143" s="121"/>
      <c r="CF143" s="124"/>
      <c r="CG143" s="124"/>
      <c r="CH143" s="121"/>
      <c r="CI143" s="124"/>
      <c r="CJ143" s="124"/>
      <c r="CK143" s="121"/>
      <c r="CL143" s="124"/>
      <c r="CM143" s="124"/>
      <c r="CN143" s="121"/>
      <c r="CO143" s="124"/>
      <c r="CP143" s="124"/>
      <c r="CQ143" s="121"/>
      <c r="CR143" s="124"/>
      <c r="CS143" s="124"/>
      <c r="CT143" s="121"/>
      <c r="CU143" s="124"/>
      <c r="CV143" s="124"/>
      <c r="CW143" s="121"/>
      <c r="CX143" s="124"/>
      <c r="CY143" s="124"/>
      <c r="CZ143" s="121"/>
      <c r="DA143" s="124"/>
      <c r="DB143" s="124"/>
      <c r="DC143" s="121"/>
      <c r="DD143" s="124"/>
      <c r="DE143" s="124"/>
      <c r="DF143" s="121"/>
      <c r="DG143" s="124"/>
      <c r="DH143" s="124"/>
      <c r="DI143" s="121"/>
      <c r="DJ143" s="124"/>
      <c r="DK143" s="124"/>
      <c r="DL143" s="121"/>
      <c r="DM143" s="124"/>
    </row>
    <row r="144" spans="1:120" ht="15.75" x14ac:dyDescent="0.25">
      <c r="B144" s="124"/>
      <c r="G144" s="124"/>
      <c r="H144" s="121"/>
      <c r="I144" s="121"/>
      <c r="J144" s="124"/>
      <c r="K144" s="121"/>
      <c r="L144" s="121"/>
      <c r="M144" s="124"/>
      <c r="N144" s="121"/>
      <c r="O144" s="121"/>
      <c r="P144" s="124"/>
      <c r="Q144" s="121"/>
      <c r="R144" s="121"/>
      <c r="S144" s="124"/>
      <c r="T144" s="121"/>
      <c r="U144" s="121"/>
      <c r="V144" s="124"/>
      <c r="W144" s="121"/>
      <c r="X144" s="121"/>
      <c r="Y144" s="124"/>
      <c r="Z144" s="121"/>
      <c r="AA144" s="121"/>
      <c r="AB144" s="124"/>
      <c r="AC144" s="121"/>
      <c r="AD144" s="121"/>
      <c r="AE144" s="124"/>
      <c r="AF144" s="121"/>
      <c r="AG144" s="121"/>
      <c r="AH144" s="124"/>
      <c r="AI144" s="121"/>
      <c r="AJ144" s="121"/>
      <c r="AK144" s="124"/>
      <c r="AL144" s="121"/>
      <c r="AM144" s="121"/>
      <c r="AN144" s="124"/>
      <c r="AO144" s="121"/>
      <c r="AP144" s="121"/>
      <c r="AQ144" s="124"/>
      <c r="AR144" s="121"/>
      <c r="AS144" s="121"/>
      <c r="AT144" s="124"/>
      <c r="AU144" s="121"/>
      <c r="AV144" s="121"/>
      <c r="AW144" s="124"/>
      <c r="AX144" s="121"/>
      <c r="AY144" s="121"/>
      <c r="AZ144" s="124"/>
      <c r="BA144" s="121"/>
      <c r="BB144" s="121"/>
      <c r="BC144" s="124"/>
      <c r="BD144" s="121"/>
      <c r="BE144" s="121"/>
      <c r="BF144" s="124"/>
      <c r="BG144" s="121"/>
      <c r="BH144" s="121"/>
      <c r="BI144" s="124"/>
      <c r="BJ144" s="121"/>
      <c r="BK144" s="121"/>
      <c r="BL144" s="124"/>
      <c r="BM144" s="121"/>
      <c r="BN144" s="121"/>
      <c r="BO144" s="124"/>
      <c r="BP144" s="121"/>
      <c r="BQ144" s="121"/>
      <c r="BR144" s="124"/>
      <c r="BS144" s="121"/>
      <c r="BT144" s="121"/>
      <c r="BU144" s="124"/>
      <c r="BV144" s="121"/>
      <c r="BW144" s="121"/>
      <c r="BX144" s="124"/>
      <c r="BY144" s="121"/>
      <c r="BZ144" s="121"/>
      <c r="CA144" s="124"/>
      <c r="CB144" s="121"/>
      <c r="CC144" s="121"/>
      <c r="CD144" s="124"/>
      <c r="CE144" s="121"/>
      <c r="CF144" s="121"/>
      <c r="CG144" s="124"/>
      <c r="CH144" s="121"/>
      <c r="CI144" s="121"/>
      <c r="CJ144" s="124"/>
      <c r="CK144" s="121"/>
      <c r="CL144" s="121"/>
      <c r="CM144" s="124"/>
      <c r="CN144" s="121"/>
      <c r="CO144" s="121"/>
      <c r="CP144" s="124"/>
      <c r="CQ144" s="121"/>
      <c r="CR144" s="121"/>
      <c r="CS144" s="124"/>
      <c r="CT144" s="121"/>
      <c r="CU144" s="121"/>
      <c r="CV144" s="124"/>
      <c r="CW144" s="121"/>
      <c r="CX144" s="121"/>
      <c r="CY144" s="124"/>
      <c r="CZ144" s="121"/>
      <c r="DA144" s="121"/>
      <c r="DB144" s="124"/>
      <c r="DC144" s="121"/>
      <c r="DD144" s="121"/>
      <c r="DE144" s="124"/>
      <c r="DF144" s="121"/>
      <c r="DG144" s="121"/>
      <c r="DH144" s="124"/>
      <c r="DI144" s="121"/>
      <c r="DJ144" s="121"/>
      <c r="DK144" s="124"/>
      <c r="DL144" s="121"/>
      <c r="DM144" s="121"/>
    </row>
    <row r="145" spans="2:117" ht="15.75" x14ac:dyDescent="0.25">
      <c r="B145" s="124"/>
      <c r="G145" s="124"/>
      <c r="H145" s="126"/>
      <c r="I145" s="126"/>
      <c r="J145" s="124"/>
      <c r="K145" s="126"/>
      <c r="L145" s="126"/>
      <c r="M145" s="124"/>
      <c r="N145" s="126"/>
      <c r="O145" s="126"/>
      <c r="P145" s="124"/>
      <c r="Q145" s="126"/>
      <c r="R145" s="126"/>
      <c r="S145" s="124"/>
      <c r="T145" s="126"/>
      <c r="U145" s="126"/>
      <c r="V145" s="124"/>
      <c r="W145" s="126"/>
      <c r="X145" s="126"/>
      <c r="Y145" s="124"/>
      <c r="Z145" s="126"/>
      <c r="AA145" s="126"/>
      <c r="AB145" s="124"/>
      <c r="AC145" s="126"/>
      <c r="AD145" s="126"/>
      <c r="AE145" s="124"/>
      <c r="AF145" s="126"/>
      <c r="AG145" s="126"/>
      <c r="AH145" s="124"/>
      <c r="AI145" s="126"/>
      <c r="AJ145" s="126"/>
      <c r="AK145" s="124"/>
      <c r="AL145" s="126"/>
      <c r="AM145" s="126"/>
      <c r="AN145" s="124"/>
      <c r="AO145" s="126"/>
      <c r="AP145" s="126"/>
      <c r="AQ145" s="124"/>
      <c r="AR145" s="126"/>
      <c r="AS145" s="126"/>
      <c r="AT145" s="124"/>
      <c r="AU145" s="126"/>
      <c r="AV145" s="126"/>
      <c r="AW145" s="124"/>
      <c r="AX145" s="126"/>
      <c r="AY145" s="126"/>
      <c r="AZ145" s="124"/>
      <c r="BA145" s="126"/>
      <c r="BB145" s="126"/>
      <c r="BC145" s="124"/>
      <c r="BD145" s="126"/>
      <c r="BE145" s="126"/>
      <c r="BF145" s="124"/>
      <c r="BG145" s="126"/>
      <c r="BH145" s="126"/>
      <c r="BI145" s="124"/>
      <c r="BJ145" s="126"/>
      <c r="BK145" s="126"/>
      <c r="BL145" s="124"/>
      <c r="BM145" s="126"/>
      <c r="BN145" s="126"/>
      <c r="BO145" s="124"/>
      <c r="BP145" s="126"/>
      <c r="BQ145" s="126"/>
      <c r="BR145" s="124"/>
      <c r="BS145" s="126"/>
      <c r="BT145" s="126"/>
      <c r="BU145" s="124"/>
      <c r="BV145" s="126"/>
      <c r="BW145" s="126"/>
      <c r="BX145" s="124"/>
      <c r="BY145" s="126"/>
      <c r="BZ145" s="126"/>
      <c r="CA145" s="124"/>
      <c r="CB145" s="126"/>
      <c r="CC145" s="126"/>
      <c r="CD145" s="124"/>
      <c r="CE145" s="126"/>
      <c r="CF145" s="126"/>
      <c r="CG145" s="124"/>
      <c r="CH145" s="126"/>
      <c r="CI145" s="126"/>
      <c r="CJ145" s="124"/>
      <c r="CK145" s="126"/>
      <c r="CL145" s="126"/>
      <c r="CM145" s="124"/>
      <c r="CN145" s="126"/>
      <c r="CO145" s="126"/>
      <c r="CP145" s="124"/>
      <c r="CQ145" s="126"/>
      <c r="CR145" s="126"/>
      <c r="CS145" s="124"/>
      <c r="CT145" s="126"/>
      <c r="CU145" s="126"/>
      <c r="CV145" s="124"/>
      <c r="CW145" s="126"/>
      <c r="CX145" s="126"/>
      <c r="CY145" s="124"/>
      <c r="CZ145" s="126"/>
      <c r="DA145" s="126"/>
      <c r="DB145" s="124"/>
      <c r="DC145" s="126"/>
      <c r="DD145" s="126"/>
      <c r="DE145" s="124"/>
      <c r="DF145" s="126"/>
      <c r="DG145" s="126"/>
      <c r="DH145" s="124"/>
      <c r="DI145" s="126"/>
      <c r="DJ145" s="126"/>
      <c r="DK145" s="124"/>
      <c r="DL145" s="126"/>
      <c r="DM145" s="126"/>
    </row>
    <row r="146" spans="2:117" ht="15.75" x14ac:dyDescent="0.25">
      <c r="B146" s="124"/>
      <c r="G146" s="124"/>
      <c r="H146" s="126"/>
      <c r="I146" s="126"/>
      <c r="J146" s="124"/>
      <c r="K146" s="126"/>
      <c r="L146" s="126"/>
      <c r="M146" s="124"/>
      <c r="N146" s="126"/>
      <c r="O146" s="126"/>
      <c r="P146" s="124"/>
      <c r="Q146" s="126"/>
      <c r="R146" s="126"/>
      <c r="S146" s="124"/>
      <c r="T146" s="126"/>
      <c r="U146" s="126"/>
      <c r="V146" s="124"/>
      <c r="W146" s="126"/>
      <c r="X146" s="126"/>
      <c r="Y146" s="124"/>
      <c r="Z146" s="126"/>
      <c r="AA146" s="126"/>
      <c r="AB146" s="124"/>
      <c r="AC146" s="126"/>
      <c r="AD146" s="126"/>
      <c r="AE146" s="124"/>
      <c r="AF146" s="126"/>
      <c r="AG146" s="126"/>
      <c r="AH146" s="124"/>
      <c r="AI146" s="126"/>
      <c r="AJ146" s="126"/>
      <c r="AK146" s="124"/>
      <c r="AL146" s="126"/>
      <c r="AM146" s="126"/>
      <c r="AN146" s="124"/>
      <c r="AO146" s="126"/>
      <c r="AP146" s="126"/>
      <c r="AQ146" s="124"/>
      <c r="AR146" s="126"/>
      <c r="AS146" s="126"/>
      <c r="AT146" s="124"/>
      <c r="AU146" s="126"/>
      <c r="AV146" s="126"/>
      <c r="AW146" s="124"/>
      <c r="AX146" s="126"/>
      <c r="AY146" s="126"/>
      <c r="AZ146" s="124"/>
      <c r="BA146" s="126"/>
      <c r="BB146" s="126"/>
      <c r="BC146" s="124"/>
      <c r="BD146" s="126"/>
      <c r="BE146" s="126"/>
      <c r="BF146" s="124"/>
      <c r="BG146" s="126"/>
      <c r="BH146" s="126"/>
      <c r="BI146" s="124"/>
      <c r="BJ146" s="126"/>
      <c r="BK146" s="126"/>
      <c r="BL146" s="124"/>
      <c r="BM146" s="126"/>
      <c r="BN146" s="126"/>
      <c r="BO146" s="124"/>
      <c r="BP146" s="126"/>
      <c r="BQ146" s="126"/>
      <c r="BR146" s="124"/>
      <c r="BS146" s="126"/>
      <c r="BT146" s="126"/>
      <c r="BU146" s="124"/>
      <c r="BV146" s="126"/>
      <c r="BW146" s="126"/>
      <c r="BX146" s="124"/>
      <c r="BY146" s="126"/>
      <c r="BZ146" s="126"/>
      <c r="CA146" s="124"/>
      <c r="CB146" s="126"/>
      <c r="CC146" s="126"/>
      <c r="CD146" s="124"/>
      <c r="CE146" s="126"/>
      <c r="CF146" s="126"/>
      <c r="CG146" s="124"/>
      <c r="CH146" s="126"/>
      <c r="CI146" s="126"/>
      <c r="CJ146" s="124"/>
      <c r="CK146" s="126"/>
      <c r="CL146" s="126"/>
      <c r="CM146" s="124"/>
      <c r="CN146" s="126"/>
      <c r="CO146" s="126"/>
      <c r="CP146" s="124"/>
      <c r="CQ146" s="126"/>
      <c r="CR146" s="126"/>
      <c r="CS146" s="124"/>
      <c r="CT146" s="126"/>
      <c r="CU146" s="126"/>
      <c r="CV146" s="124"/>
      <c r="CW146" s="126"/>
      <c r="CX146" s="126"/>
      <c r="CY146" s="124"/>
      <c r="CZ146" s="126"/>
      <c r="DA146" s="126"/>
      <c r="DB146" s="124"/>
      <c r="DC146" s="126"/>
      <c r="DD146" s="126"/>
      <c r="DE146" s="124"/>
      <c r="DF146" s="126"/>
      <c r="DG146" s="126"/>
      <c r="DH146" s="124"/>
      <c r="DI146" s="126"/>
      <c r="DJ146" s="126"/>
      <c r="DK146" s="124"/>
      <c r="DL146" s="126"/>
      <c r="DM146" s="126"/>
    </row>
    <row r="147" spans="2:117" ht="15.75" x14ac:dyDescent="0.25">
      <c r="B147" s="124"/>
      <c r="G147" s="124"/>
      <c r="H147" s="126"/>
      <c r="I147" s="126"/>
      <c r="J147" s="124"/>
      <c r="K147" s="126"/>
      <c r="L147" s="126"/>
      <c r="M147" s="124"/>
      <c r="N147" s="126"/>
      <c r="O147" s="126"/>
      <c r="P147" s="124"/>
      <c r="Q147" s="126"/>
      <c r="R147" s="126"/>
      <c r="S147" s="124"/>
      <c r="T147" s="126"/>
      <c r="U147" s="126"/>
      <c r="V147" s="124"/>
      <c r="W147" s="126"/>
      <c r="X147" s="126"/>
      <c r="Y147" s="124"/>
      <c r="Z147" s="126"/>
      <c r="AA147" s="126"/>
      <c r="AB147" s="124"/>
      <c r="AC147" s="126"/>
      <c r="AD147" s="126"/>
      <c r="AE147" s="124"/>
      <c r="AF147" s="126"/>
      <c r="AG147" s="126"/>
      <c r="AH147" s="124"/>
      <c r="AI147" s="126"/>
      <c r="AJ147" s="126"/>
      <c r="AK147" s="124"/>
      <c r="AL147" s="126"/>
      <c r="AM147" s="126"/>
      <c r="AN147" s="124"/>
      <c r="AO147" s="126"/>
      <c r="AP147" s="126"/>
      <c r="AQ147" s="124"/>
      <c r="AR147" s="126"/>
      <c r="AS147" s="126"/>
      <c r="AT147" s="124"/>
      <c r="AU147" s="126"/>
      <c r="AV147" s="126"/>
      <c r="AW147" s="124"/>
      <c r="AX147" s="126"/>
      <c r="AY147" s="126"/>
      <c r="AZ147" s="124"/>
      <c r="BA147" s="126"/>
      <c r="BB147" s="126"/>
      <c r="BC147" s="124"/>
      <c r="BD147" s="126"/>
      <c r="BE147" s="126"/>
      <c r="BF147" s="124"/>
      <c r="BG147" s="126"/>
      <c r="BH147" s="126"/>
      <c r="BI147" s="124"/>
      <c r="BJ147" s="126"/>
      <c r="BK147" s="126"/>
      <c r="BL147" s="124"/>
      <c r="BM147" s="126"/>
      <c r="BN147" s="126"/>
      <c r="BO147" s="124"/>
      <c r="BP147" s="126"/>
      <c r="BQ147" s="126"/>
      <c r="BR147" s="124"/>
      <c r="BS147" s="126"/>
      <c r="BT147" s="126"/>
      <c r="BU147" s="124"/>
      <c r="BV147" s="126"/>
      <c r="BW147" s="126"/>
      <c r="BX147" s="124"/>
      <c r="BY147" s="126"/>
      <c r="BZ147" s="126"/>
      <c r="CA147" s="124"/>
      <c r="CB147" s="126"/>
      <c r="CC147" s="126"/>
      <c r="CD147" s="124"/>
      <c r="CE147" s="126"/>
      <c r="CF147" s="126"/>
      <c r="CG147" s="124"/>
      <c r="CH147" s="126"/>
      <c r="CI147" s="126"/>
      <c r="CJ147" s="124"/>
      <c r="CK147" s="126"/>
      <c r="CL147" s="126"/>
      <c r="CM147" s="124"/>
      <c r="CN147" s="126"/>
      <c r="CO147" s="126"/>
      <c r="CP147" s="124"/>
      <c r="CQ147" s="126"/>
      <c r="CR147" s="126"/>
      <c r="CS147" s="124"/>
      <c r="CT147" s="126"/>
      <c r="CU147" s="126"/>
      <c r="CV147" s="124"/>
      <c r="CW147" s="126"/>
      <c r="CX147" s="126"/>
      <c r="CY147" s="124"/>
      <c r="CZ147" s="126"/>
      <c r="DA147" s="126"/>
      <c r="DB147" s="124"/>
      <c r="DC147" s="126"/>
      <c r="DD147" s="126"/>
      <c r="DE147" s="124"/>
      <c r="DF147" s="126"/>
      <c r="DG147" s="126"/>
      <c r="DH147" s="124"/>
      <c r="DI147" s="126"/>
      <c r="DJ147" s="126"/>
      <c r="DK147" s="124"/>
      <c r="DL147" s="126"/>
      <c r="DM147" s="126"/>
    </row>
    <row r="148" spans="2:117" ht="15.75" x14ac:dyDescent="0.25">
      <c r="B148" s="123" t="s">
        <v>134</v>
      </c>
      <c r="C148" s="123" t="s">
        <v>322</v>
      </c>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c r="BX148" s="123"/>
      <c r="BY148" s="123"/>
      <c r="BZ148" s="123"/>
      <c r="CA148" s="123"/>
      <c r="CB148" s="123"/>
      <c r="CC148" s="123"/>
      <c r="CD148" s="123"/>
      <c r="CE148" s="123"/>
      <c r="CF148" s="123"/>
      <c r="CG148" s="123"/>
      <c r="CH148" s="123"/>
      <c r="CI148" s="123"/>
      <c r="CJ148" s="123"/>
      <c r="CK148" s="123"/>
      <c r="CL148" s="123"/>
      <c r="CM148" s="123"/>
      <c r="CN148" s="123"/>
      <c r="CO148" s="123"/>
      <c r="CP148" s="123"/>
      <c r="CQ148" s="123"/>
      <c r="CR148" s="123"/>
      <c r="CS148" s="123"/>
      <c r="CT148" s="123"/>
      <c r="CU148" s="123"/>
      <c r="CV148" s="123"/>
      <c r="CW148" s="123"/>
      <c r="CX148" s="123"/>
      <c r="CY148" s="123"/>
      <c r="CZ148" s="123"/>
      <c r="DA148" s="123"/>
      <c r="DB148" s="123"/>
      <c r="DC148" s="123"/>
      <c r="DD148" s="123"/>
      <c r="DE148" s="123"/>
      <c r="DF148" s="123"/>
      <c r="DG148" s="123"/>
      <c r="DH148" s="123"/>
      <c r="DI148" s="123"/>
      <c r="DJ148" s="123"/>
      <c r="DK148" s="123"/>
      <c r="DL148" s="123"/>
      <c r="DM148" s="123"/>
    </row>
    <row r="149" spans="2:117" ht="15.75" x14ac:dyDescent="0.25">
      <c r="B149" s="124" t="s">
        <v>135</v>
      </c>
      <c r="C149" s="124" t="s">
        <v>133</v>
      </c>
      <c r="G149" s="124"/>
      <c r="H149" s="126"/>
      <c r="I149" s="126"/>
      <c r="J149" s="124"/>
      <c r="K149" s="126"/>
      <c r="L149" s="126"/>
      <c r="M149" s="124"/>
      <c r="N149" s="126"/>
      <c r="O149" s="126"/>
      <c r="P149" s="124"/>
      <c r="Q149" s="126"/>
      <c r="R149" s="126"/>
      <c r="S149" s="124"/>
      <c r="T149" s="126"/>
      <c r="U149" s="126"/>
      <c r="V149" s="124"/>
      <c r="W149" s="126"/>
      <c r="X149" s="126"/>
      <c r="Y149" s="124"/>
      <c r="Z149" s="126"/>
      <c r="AA149" s="126"/>
      <c r="AB149" s="124"/>
      <c r="AC149" s="126"/>
      <c r="AD149" s="126"/>
      <c r="AE149" s="124"/>
      <c r="AF149" s="126"/>
      <c r="AG149" s="126"/>
      <c r="AH149" s="124"/>
      <c r="AI149" s="126"/>
      <c r="AJ149" s="126"/>
      <c r="AK149" s="124"/>
      <c r="AL149" s="126"/>
      <c r="AM149" s="126"/>
      <c r="AN149" s="124"/>
      <c r="AO149" s="126"/>
      <c r="AP149" s="126"/>
      <c r="AQ149" s="124"/>
      <c r="AR149" s="126"/>
      <c r="AS149" s="126"/>
      <c r="AT149" s="124"/>
      <c r="AU149" s="126"/>
      <c r="AV149" s="126"/>
      <c r="AW149" s="124"/>
      <c r="AX149" s="126"/>
      <c r="AY149" s="126"/>
      <c r="AZ149" s="124"/>
      <c r="BA149" s="126"/>
      <c r="BB149" s="126"/>
      <c r="BC149" s="124"/>
      <c r="BD149" s="126"/>
      <c r="BE149" s="126"/>
      <c r="BF149" s="124"/>
      <c r="BG149" s="126"/>
      <c r="BH149" s="126"/>
      <c r="BI149" s="124"/>
      <c r="BJ149" s="126"/>
      <c r="BK149" s="126"/>
      <c r="BL149" s="124"/>
      <c r="BM149" s="126"/>
      <c r="BN149" s="126"/>
      <c r="BO149" s="124"/>
      <c r="BP149" s="126"/>
      <c r="BQ149" s="126"/>
      <c r="BR149" s="124"/>
      <c r="BS149" s="126"/>
      <c r="BT149" s="126"/>
      <c r="BU149" s="124"/>
      <c r="BV149" s="126"/>
      <c r="BW149" s="126"/>
      <c r="BX149" s="124"/>
      <c r="BY149" s="126"/>
      <c r="BZ149" s="126"/>
      <c r="CA149" s="124"/>
      <c r="CB149" s="126"/>
      <c r="CC149" s="126"/>
      <c r="CD149" s="124"/>
      <c r="CE149" s="126"/>
      <c r="CF149" s="126"/>
      <c r="CG149" s="124"/>
      <c r="CH149" s="126"/>
      <c r="CI149" s="126"/>
      <c r="CJ149" s="124"/>
      <c r="CK149" s="126"/>
      <c r="CL149" s="126"/>
      <c r="CM149" s="124"/>
      <c r="CN149" s="126"/>
      <c r="CO149" s="126"/>
      <c r="CP149" s="124"/>
      <c r="CQ149" s="126"/>
      <c r="CR149" s="126"/>
      <c r="CS149" s="124"/>
      <c r="CT149" s="126"/>
      <c r="CU149" s="126"/>
      <c r="CV149" s="124"/>
      <c r="CW149" s="126"/>
      <c r="CX149" s="126"/>
      <c r="CY149" s="124"/>
      <c r="CZ149" s="126"/>
      <c r="DA149" s="126"/>
      <c r="DB149" s="124"/>
      <c r="DC149" s="126"/>
      <c r="DD149" s="126"/>
      <c r="DE149" s="124"/>
      <c r="DF149" s="126"/>
      <c r="DG149" s="126"/>
      <c r="DH149" s="124"/>
      <c r="DI149" s="126"/>
      <c r="DJ149" s="126"/>
      <c r="DK149" s="124"/>
      <c r="DL149" s="126"/>
      <c r="DM149" s="126"/>
    </row>
    <row r="150" spans="2:117" ht="15.75" x14ac:dyDescent="0.25">
      <c r="B150" s="124" t="s">
        <v>136</v>
      </c>
      <c r="G150" s="124"/>
      <c r="H150" s="126"/>
      <c r="I150" s="126"/>
      <c r="J150" s="124"/>
      <c r="K150" s="126"/>
      <c r="L150" s="126"/>
      <c r="M150" s="124"/>
      <c r="N150" s="126"/>
      <c r="O150" s="126"/>
      <c r="P150" s="124"/>
      <c r="Q150" s="126"/>
      <c r="R150" s="126"/>
      <c r="S150" s="124"/>
      <c r="T150" s="126"/>
      <c r="U150" s="126"/>
      <c r="V150" s="124"/>
      <c r="W150" s="126"/>
      <c r="X150" s="126"/>
      <c r="Y150" s="124"/>
      <c r="Z150" s="126"/>
      <c r="AA150" s="126"/>
      <c r="AB150" s="124"/>
      <c r="AC150" s="126"/>
      <c r="AD150" s="126"/>
      <c r="AE150" s="124"/>
      <c r="AF150" s="126"/>
      <c r="AG150" s="126"/>
      <c r="AH150" s="124"/>
      <c r="AI150" s="126"/>
      <c r="AJ150" s="126"/>
      <c r="AK150" s="124"/>
      <c r="AL150" s="126"/>
      <c r="AM150" s="126"/>
      <c r="AN150" s="124"/>
      <c r="AO150" s="126"/>
      <c r="AP150" s="126"/>
      <c r="AQ150" s="124"/>
      <c r="AR150" s="126"/>
      <c r="AS150" s="126"/>
      <c r="AT150" s="124"/>
      <c r="AU150" s="126"/>
      <c r="AV150" s="126"/>
      <c r="AW150" s="124"/>
      <c r="AX150" s="126"/>
      <c r="AY150" s="126"/>
      <c r="AZ150" s="124"/>
      <c r="BA150" s="126"/>
      <c r="BB150" s="126"/>
      <c r="BC150" s="124"/>
      <c r="BD150" s="126"/>
      <c r="BE150" s="126"/>
      <c r="BF150" s="124"/>
      <c r="BG150" s="126"/>
      <c r="BH150" s="126"/>
      <c r="BI150" s="124"/>
      <c r="BJ150" s="126"/>
      <c r="BK150" s="126"/>
      <c r="BL150" s="124"/>
      <c r="BM150" s="126"/>
      <c r="BN150" s="126"/>
      <c r="BO150" s="124"/>
      <c r="BP150" s="126"/>
      <c r="BQ150" s="126"/>
      <c r="BR150" s="124"/>
      <c r="BS150" s="126"/>
      <c r="BT150" s="126"/>
      <c r="BU150" s="124"/>
      <c r="BV150" s="126"/>
      <c r="BW150" s="126"/>
      <c r="BX150" s="124"/>
      <c r="BY150" s="126"/>
      <c r="BZ150" s="126"/>
      <c r="CA150" s="124"/>
      <c r="CB150" s="126"/>
      <c r="CC150" s="126"/>
      <c r="CD150" s="124"/>
      <c r="CE150" s="126"/>
      <c r="CF150" s="126"/>
      <c r="CG150" s="124"/>
      <c r="CH150" s="126"/>
      <c r="CI150" s="126"/>
      <c r="CJ150" s="124"/>
      <c r="CK150" s="126"/>
      <c r="CL150" s="126"/>
      <c r="CM150" s="124"/>
      <c r="CN150" s="126"/>
      <c r="CO150" s="126"/>
      <c r="CP150" s="124"/>
      <c r="CQ150" s="126"/>
      <c r="CR150" s="126"/>
      <c r="CS150" s="124"/>
      <c r="CT150" s="126"/>
      <c r="CU150" s="126"/>
      <c r="CV150" s="124"/>
      <c r="CW150" s="126"/>
      <c r="CX150" s="126"/>
      <c r="CY150" s="124"/>
      <c r="CZ150" s="126"/>
      <c r="DA150" s="126"/>
      <c r="DB150" s="124"/>
      <c r="DC150" s="126"/>
      <c r="DD150" s="126"/>
      <c r="DE150" s="124"/>
      <c r="DF150" s="126"/>
      <c r="DG150" s="126"/>
      <c r="DH150" s="124"/>
      <c r="DI150" s="126"/>
      <c r="DJ150" s="126"/>
      <c r="DK150" s="124"/>
      <c r="DL150" s="126"/>
      <c r="DM150" s="126"/>
    </row>
  </sheetData>
  <mergeCells count="198">
    <mergeCell ref="CG3:CI4"/>
    <mergeCell ref="CG5:CI5"/>
    <mergeCell ref="CG6:CG7"/>
    <mergeCell ref="CH6:CH7"/>
    <mergeCell ref="CG135:CI135"/>
    <mergeCell ref="CG122:CG126"/>
    <mergeCell ref="CH122:CH126"/>
    <mergeCell ref="CD3:CF4"/>
    <mergeCell ref="CD5:CF5"/>
    <mergeCell ref="CD6:CD7"/>
    <mergeCell ref="CE6:CE7"/>
    <mergeCell ref="CD135:CF135"/>
    <mergeCell ref="CA3:CC4"/>
    <mergeCell ref="CA5:CC5"/>
    <mergeCell ref="CA6:CA7"/>
    <mergeCell ref="CB6:CB7"/>
    <mergeCell ref="CA135:CC135"/>
    <mergeCell ref="BX3:BZ4"/>
    <mergeCell ref="BX5:BZ5"/>
    <mergeCell ref="BX6:BX7"/>
    <mergeCell ref="BY6:BY7"/>
    <mergeCell ref="BX135:BZ135"/>
    <mergeCell ref="BU3:BW4"/>
    <mergeCell ref="BU5:BW5"/>
    <mergeCell ref="BU6:BU7"/>
    <mergeCell ref="BV6:BV7"/>
    <mergeCell ref="BU135:BW135"/>
    <mergeCell ref="BR3:BT4"/>
    <mergeCell ref="BR5:BT5"/>
    <mergeCell ref="BR6:BR7"/>
    <mergeCell ref="BS6:BS7"/>
    <mergeCell ref="BR135:BT135"/>
    <mergeCell ref="BO3:BQ4"/>
    <mergeCell ref="BO5:BQ5"/>
    <mergeCell ref="BO6:BO7"/>
    <mergeCell ref="BP6:BP7"/>
    <mergeCell ref="BO135:BQ135"/>
    <mergeCell ref="BL3:BN4"/>
    <mergeCell ref="BL5:BN5"/>
    <mergeCell ref="BL6:BL7"/>
    <mergeCell ref="BM6:BM7"/>
    <mergeCell ref="BL135:BN135"/>
    <mergeCell ref="BI3:BK4"/>
    <mergeCell ref="BI5:BK5"/>
    <mergeCell ref="BI6:BI7"/>
    <mergeCell ref="BJ6:BJ7"/>
    <mergeCell ref="BI135:BK135"/>
    <mergeCell ref="BC135:BE135"/>
    <mergeCell ref="BF3:BH4"/>
    <mergeCell ref="BF5:BH5"/>
    <mergeCell ref="BF6:BF7"/>
    <mergeCell ref="BG6:BG7"/>
    <mergeCell ref="BF135:BH135"/>
    <mergeCell ref="BC3:BE4"/>
    <mergeCell ref="BC5:BE5"/>
    <mergeCell ref="BC6:BC7"/>
    <mergeCell ref="BD6:BD7"/>
    <mergeCell ref="BC122:BC126"/>
    <mergeCell ref="BD122:BD126"/>
    <mergeCell ref="AZ5:BB5"/>
    <mergeCell ref="AZ6:AZ7"/>
    <mergeCell ref="BA6:BA7"/>
    <mergeCell ref="AZ135:BB135"/>
    <mergeCell ref="AW3:AY4"/>
    <mergeCell ref="AW5:AY5"/>
    <mergeCell ref="AW6:AW7"/>
    <mergeCell ref="AX6:AX7"/>
    <mergeCell ref="AW135:AY135"/>
    <mergeCell ref="AN135:AP135"/>
    <mergeCell ref="AK3:AM4"/>
    <mergeCell ref="AK5:AM5"/>
    <mergeCell ref="AK6:AK7"/>
    <mergeCell ref="AL6:AL7"/>
    <mergeCell ref="AK135:AM135"/>
    <mergeCell ref="AQ135:AS135"/>
    <mergeCell ref="AT3:AV4"/>
    <mergeCell ref="AT5:AV5"/>
    <mergeCell ref="AT6:AT7"/>
    <mergeCell ref="AU6:AU7"/>
    <mergeCell ref="AT135:AV135"/>
    <mergeCell ref="AQ3:AS4"/>
    <mergeCell ref="AQ5:AS5"/>
    <mergeCell ref="AQ6:AQ7"/>
    <mergeCell ref="AR6:AR7"/>
    <mergeCell ref="AQ122:AQ126"/>
    <mergeCell ref="AR122:AR126"/>
    <mergeCell ref="AB135:AD135"/>
    <mergeCell ref="Y3:AA4"/>
    <mergeCell ref="Y5:AA5"/>
    <mergeCell ref="Y6:Y7"/>
    <mergeCell ref="Z6:Z7"/>
    <mergeCell ref="Y135:AA135"/>
    <mergeCell ref="AH3:AJ4"/>
    <mergeCell ref="AH5:AJ5"/>
    <mergeCell ref="AH6:AH7"/>
    <mergeCell ref="AI6:AI7"/>
    <mergeCell ref="AH135:AJ135"/>
    <mergeCell ref="AE3:AG4"/>
    <mergeCell ref="AE5:AG5"/>
    <mergeCell ref="AE6:AE7"/>
    <mergeCell ref="AF6:AF7"/>
    <mergeCell ref="AE135:AG135"/>
    <mergeCell ref="V135:X135"/>
    <mergeCell ref="M5:O5"/>
    <mergeCell ref="M6:M7"/>
    <mergeCell ref="N6:N7"/>
    <mergeCell ref="M135:O135"/>
    <mergeCell ref="P3:R4"/>
    <mergeCell ref="P5:R5"/>
    <mergeCell ref="P6:P7"/>
    <mergeCell ref="Q6:Q7"/>
    <mergeCell ref="P135:R135"/>
    <mergeCell ref="S3:U4"/>
    <mergeCell ref="S5:U5"/>
    <mergeCell ref="S6:S7"/>
    <mergeCell ref="T6:T7"/>
    <mergeCell ref="S135:U135"/>
    <mergeCell ref="DE135:DG135"/>
    <mergeCell ref="DE3:DG4"/>
    <mergeCell ref="DE5:DG5"/>
    <mergeCell ref="DE6:DE7"/>
    <mergeCell ref="DF6:DF7"/>
    <mergeCell ref="DC6:DC7"/>
    <mergeCell ref="DB5:DD5"/>
    <mergeCell ref="DB135:DD135"/>
    <mergeCell ref="A3:F4"/>
    <mergeCell ref="A6:F6"/>
    <mergeCell ref="G135:I135"/>
    <mergeCell ref="DB3:DD4"/>
    <mergeCell ref="DB6:DB7"/>
    <mergeCell ref="J3:L4"/>
    <mergeCell ref="J5:L5"/>
    <mergeCell ref="J6:J7"/>
    <mergeCell ref="K6:K7"/>
    <mergeCell ref="J135:L135"/>
    <mergeCell ref="J122:J126"/>
    <mergeCell ref="K122:K126"/>
    <mergeCell ref="M3:O4"/>
    <mergeCell ref="CJ135:CL135"/>
    <mergeCell ref="CM3:CO4"/>
    <mergeCell ref="CM5:CO5"/>
    <mergeCell ref="A1:F1"/>
    <mergeCell ref="A2:F2"/>
    <mergeCell ref="A5:F5"/>
    <mergeCell ref="G5:I5"/>
    <mergeCell ref="G6:G7"/>
    <mergeCell ref="H6:H7"/>
    <mergeCell ref="G3:I4"/>
    <mergeCell ref="CJ3:CL4"/>
    <mergeCell ref="CJ5:CL5"/>
    <mergeCell ref="CJ6:CJ7"/>
    <mergeCell ref="CK6:CK7"/>
    <mergeCell ref="V3:X4"/>
    <mergeCell ref="V5:X5"/>
    <mergeCell ref="V6:V7"/>
    <mergeCell ref="W6:W7"/>
    <mergeCell ref="AB3:AD4"/>
    <mergeCell ref="AB5:AD5"/>
    <mergeCell ref="AB6:AB7"/>
    <mergeCell ref="AC6:AC7"/>
    <mergeCell ref="AN3:AP4"/>
    <mergeCell ref="AN5:AP5"/>
    <mergeCell ref="AN6:AN7"/>
    <mergeCell ref="AO6:AO7"/>
    <mergeCell ref="AZ3:BB4"/>
    <mergeCell ref="CM6:CM7"/>
    <mergeCell ref="CN6:CN7"/>
    <mergeCell ref="CM135:CO135"/>
    <mergeCell ref="CP3:CR4"/>
    <mergeCell ref="CP5:CR5"/>
    <mergeCell ref="CP6:CP7"/>
    <mergeCell ref="CQ6:CQ7"/>
    <mergeCell ref="CP135:CR135"/>
    <mergeCell ref="CS3:CU4"/>
    <mergeCell ref="CS5:CU5"/>
    <mergeCell ref="CS6:CS7"/>
    <mergeCell ref="CT6:CT7"/>
    <mergeCell ref="CS135:CU135"/>
    <mergeCell ref="CV3:CX4"/>
    <mergeCell ref="CV5:CX5"/>
    <mergeCell ref="CV6:CV7"/>
    <mergeCell ref="CW6:CW7"/>
    <mergeCell ref="CV135:CX135"/>
    <mergeCell ref="CY3:DA4"/>
    <mergeCell ref="CY5:DA5"/>
    <mergeCell ref="CY6:CY7"/>
    <mergeCell ref="CZ6:CZ7"/>
    <mergeCell ref="CY135:DA135"/>
    <mergeCell ref="DH3:DJ4"/>
    <mergeCell ref="DH5:DJ5"/>
    <mergeCell ref="DH6:DH7"/>
    <mergeCell ref="DI6:DI7"/>
    <mergeCell ref="DH135:DJ135"/>
    <mergeCell ref="DK3:DM4"/>
    <mergeCell ref="DK5:DM5"/>
    <mergeCell ref="DK6:DK7"/>
    <mergeCell ref="DL6:DL7"/>
    <mergeCell ref="DK135:DM135"/>
  </mergeCells>
  <conditionalFormatting sqref="I9:I16">
    <cfRule type="containsText" dxfId="995" priority="1062" operator="containsText" text="NO OK">
      <formula>NOT(ISERROR(SEARCH("NO OK",I9)))</formula>
    </cfRule>
  </conditionalFormatting>
  <conditionalFormatting sqref="I62:I68">
    <cfRule type="containsText" dxfId="994" priority="996" operator="containsText" text="NO OK">
      <formula>NOT(ISERROR(SEARCH("NO OK",I62)))</formula>
    </cfRule>
  </conditionalFormatting>
  <conditionalFormatting sqref="M135">
    <cfRule type="containsText" dxfId="993" priority="547" operator="containsText" text="NO">
      <formula>NOT(ISERROR(SEARCH("NO",M135)))</formula>
    </cfRule>
  </conditionalFormatting>
  <conditionalFormatting sqref="I82:I88">
    <cfRule type="containsText" dxfId="992" priority="994" operator="containsText" text="NO OK">
      <formula>NOT(ISERROR(SEARCH("NO OK",I82)))</formula>
    </cfRule>
  </conditionalFormatting>
  <conditionalFormatting sqref="I45">
    <cfRule type="containsText" dxfId="991" priority="1019" operator="containsText" text="NO OK">
      <formula>NOT(ISERROR(SEARCH("NO OK",I45)))</formula>
    </cfRule>
  </conditionalFormatting>
  <conditionalFormatting sqref="I133">
    <cfRule type="containsText" dxfId="990" priority="1056" operator="containsText" text="NO OK">
      <formula>NOT(ISERROR(SEARCH("NO OK",I133)))</formula>
    </cfRule>
  </conditionalFormatting>
  <conditionalFormatting sqref="I129:I130">
    <cfRule type="containsText" dxfId="989" priority="1054" operator="containsText" text="NO OK">
      <formula>NOT(ISERROR(SEARCH("NO OK",I129)))</formula>
    </cfRule>
  </conditionalFormatting>
  <conditionalFormatting sqref="I134">
    <cfRule type="containsText" dxfId="988" priority="1053" operator="containsText" text="NO OK">
      <formula>NOT(ISERROR(SEARCH("NO OK",I134)))</formula>
    </cfRule>
  </conditionalFormatting>
  <conditionalFormatting sqref="I69">
    <cfRule type="containsText" dxfId="987" priority="1013" operator="containsText" text="NO OK">
      <formula>NOT(ISERROR(SEARCH("NO OK",I69)))</formula>
    </cfRule>
  </conditionalFormatting>
  <conditionalFormatting sqref="AY45">
    <cfRule type="containsText" dxfId="986" priority="590" operator="containsText" text="NO OK">
      <formula>NOT(ISERROR(SEARCH("NO OK",AY45)))</formula>
    </cfRule>
  </conditionalFormatting>
  <conditionalFormatting sqref="I80">
    <cfRule type="containsText" dxfId="985" priority="1009" operator="containsText" text="NO OK">
      <formula>NOT(ISERROR(SEARCH("NO OK",I80)))</formula>
    </cfRule>
  </conditionalFormatting>
  <conditionalFormatting sqref="DD18:DD26">
    <cfRule type="containsText" dxfId="984" priority="982" operator="containsText" text="NO OK">
      <formula>NOT(ISERROR(SEARCH("NO OK",DD18)))</formula>
    </cfRule>
  </conditionalFormatting>
  <conditionalFormatting sqref="I89">
    <cfRule type="containsText" dxfId="983" priority="1007" operator="containsText" text="NO OK">
      <formula>NOT(ISERROR(SEARCH("NO OK",I89)))</formula>
    </cfRule>
  </conditionalFormatting>
  <conditionalFormatting sqref="DD57">
    <cfRule type="containsText" dxfId="982" priority="979" operator="containsText" text="NO OK">
      <formula>NOT(ISERROR(SEARCH("NO OK",DD57)))</formula>
    </cfRule>
  </conditionalFormatting>
  <conditionalFormatting sqref="AN135">
    <cfRule type="containsText" dxfId="981" priority="556" operator="containsText" text="NO">
      <formula>NOT(ISERROR(SEARCH("NO",AN135)))</formula>
    </cfRule>
  </conditionalFormatting>
  <conditionalFormatting sqref="DD69">
    <cfRule type="containsText" dxfId="980" priority="977" operator="containsText" text="NO OK">
      <formula>NOT(ISERROR(SEARCH("NO OK",DD69)))</formula>
    </cfRule>
  </conditionalFormatting>
  <conditionalFormatting sqref="DD80">
    <cfRule type="containsText" dxfId="979" priority="976" operator="containsText" text="NO OK">
      <formula>NOT(ISERROR(SEARCH("NO OK",DD80)))</formula>
    </cfRule>
  </conditionalFormatting>
  <conditionalFormatting sqref="DD89">
    <cfRule type="containsText" dxfId="978" priority="975" operator="containsText" text="NO OK">
      <formula>NOT(ISERROR(SEARCH("NO OK",DD89)))</formula>
    </cfRule>
  </conditionalFormatting>
  <conditionalFormatting sqref="I38:I44">
    <cfRule type="containsText" dxfId="977" priority="999" operator="containsText" text="NO OK">
      <formula>NOT(ISERROR(SEARCH("NO OK",I38)))</formula>
    </cfRule>
  </conditionalFormatting>
  <conditionalFormatting sqref="V135">
    <cfRule type="containsText" dxfId="976" priority="550" operator="containsText" text="NO">
      <formula>NOT(ISERROR(SEARCH("NO",V135)))</formula>
    </cfRule>
  </conditionalFormatting>
  <conditionalFormatting sqref="I18:I26">
    <cfRule type="containsText" dxfId="975" priority="1023" operator="containsText" text="NO OK">
      <formula>NOT(ISERROR(SEARCH("NO OK",I18)))</formula>
    </cfRule>
  </conditionalFormatting>
  <conditionalFormatting sqref="DD62:DD68">
    <cfRule type="containsText" dxfId="974" priority="970" operator="containsText" text="NO OK">
      <formula>NOT(ISERROR(SEARCH("NO OK",DD62)))</formula>
    </cfRule>
  </conditionalFormatting>
  <conditionalFormatting sqref="I36">
    <cfRule type="containsText" dxfId="973" priority="1021" operator="containsText" text="NO OK">
      <formula>NOT(ISERROR(SEARCH("NO OK",I36)))</formula>
    </cfRule>
  </conditionalFormatting>
  <conditionalFormatting sqref="I59">
    <cfRule type="containsText" dxfId="972" priority="997" operator="containsText" text="NO OK">
      <formula>NOT(ISERROR(SEARCH("NO OK",I59)))</formula>
    </cfRule>
  </conditionalFormatting>
  <conditionalFormatting sqref="DD134">
    <cfRule type="containsText" dxfId="971" priority="983" operator="containsText" text="NO OK">
      <formula>NOT(ISERROR(SEARCH("NO OK",DD134)))</formula>
    </cfRule>
  </conditionalFormatting>
  <conditionalFormatting sqref="I71:I79">
    <cfRule type="containsText" dxfId="970" priority="995" operator="containsText" text="NO OK">
      <formula>NOT(ISERROR(SEARCH("NO OK",I71)))</formula>
    </cfRule>
  </conditionalFormatting>
  <conditionalFormatting sqref="DG18:DG26">
    <cfRule type="containsText" dxfId="969" priority="956" operator="containsText" text="NO OK">
      <formula>NOT(ISERROR(SEARCH("NO OK",DG18)))</formula>
    </cfRule>
  </conditionalFormatting>
  <conditionalFormatting sqref="I91">
    <cfRule type="containsText" dxfId="968" priority="993" operator="containsText" text="NO OK">
      <formula>NOT(ISERROR(SEARCH("NO OK",I91)))</formula>
    </cfRule>
  </conditionalFormatting>
  <conditionalFormatting sqref="DD36">
    <cfRule type="containsText" dxfId="967" priority="981" operator="containsText" text="NO OK">
      <formula>NOT(ISERROR(SEARCH("NO OK",DD36)))</formula>
    </cfRule>
  </conditionalFormatting>
  <conditionalFormatting sqref="I57">
    <cfRule type="containsText" dxfId="966" priority="1016" operator="containsText" text="NO OK">
      <formula>NOT(ISERROR(SEARCH("NO OK",I57)))</formula>
    </cfRule>
  </conditionalFormatting>
  <conditionalFormatting sqref="I60">
    <cfRule type="containsText" dxfId="965" priority="1014" operator="containsText" text="NO OK">
      <formula>NOT(ISERROR(SEARCH("NO OK",I60)))</formula>
    </cfRule>
  </conditionalFormatting>
  <conditionalFormatting sqref="DG57">
    <cfRule type="containsText" dxfId="964" priority="953" operator="containsText" text="NO OK">
      <formula>NOT(ISERROR(SEARCH("NO OK",DG57)))</formula>
    </cfRule>
  </conditionalFormatting>
  <conditionalFormatting sqref="DD9:DD16">
    <cfRule type="containsText" dxfId="963" priority="987" operator="containsText" text="NO OK">
      <formula>NOT(ISERROR(SEARCH("NO OK",DD9)))</formula>
    </cfRule>
  </conditionalFormatting>
  <conditionalFormatting sqref="DG36">
    <cfRule type="containsText" dxfId="962" priority="955" operator="containsText" text="NO OK">
      <formula>NOT(ISERROR(SEARCH("NO OK",DG36)))</formula>
    </cfRule>
  </conditionalFormatting>
  <conditionalFormatting sqref="DG69">
    <cfRule type="containsText" dxfId="961" priority="951" operator="containsText" text="NO OK">
      <formula>NOT(ISERROR(SEARCH("NO OK",DG69)))</formula>
    </cfRule>
  </conditionalFormatting>
  <conditionalFormatting sqref="DG80">
    <cfRule type="containsText" dxfId="960" priority="950" operator="containsText" text="NO OK">
      <formula>NOT(ISERROR(SEARCH("NO OK",DG80)))</formula>
    </cfRule>
  </conditionalFormatting>
  <conditionalFormatting sqref="DG134">
    <cfRule type="containsText" dxfId="959" priority="957" operator="containsText" text="NO OK">
      <formula>NOT(ISERROR(SEARCH("NO OK",DG134)))</formula>
    </cfRule>
  </conditionalFormatting>
  <conditionalFormatting sqref="DG89">
    <cfRule type="containsText" dxfId="958" priority="949" operator="containsText" text="NO OK">
      <formula>NOT(ISERROR(SEARCH("NO OK",DG89)))</formula>
    </cfRule>
  </conditionalFormatting>
  <conditionalFormatting sqref="I28:I35">
    <cfRule type="containsText" dxfId="957" priority="1000" operator="containsText" text="NO OK">
      <formula>NOT(ISERROR(SEARCH("NO OK",I28)))</formula>
    </cfRule>
  </conditionalFormatting>
  <conditionalFormatting sqref="DD28:DD35">
    <cfRule type="containsText" dxfId="956" priority="974" operator="containsText" text="NO OK">
      <formula>NOT(ISERROR(SEARCH("NO OK",DD28)))</formula>
    </cfRule>
  </conditionalFormatting>
  <conditionalFormatting sqref="DG28:DG35">
    <cfRule type="containsText" dxfId="955" priority="948" operator="containsText" text="NO OK">
      <formula>NOT(ISERROR(SEARCH("NO OK",DG28)))</formula>
    </cfRule>
  </conditionalFormatting>
  <conditionalFormatting sqref="L28:L35">
    <cfRule type="containsText" dxfId="954" priority="922" operator="containsText" text="NO OK">
      <formula>NOT(ISERROR(SEARCH("NO OK",L28)))</formula>
    </cfRule>
  </conditionalFormatting>
  <conditionalFormatting sqref="O28:O35">
    <cfRule type="containsText" dxfId="953" priority="896" operator="containsText" text="NO OK">
      <formula>NOT(ISERROR(SEARCH("NO OK",O28)))</formula>
    </cfRule>
  </conditionalFormatting>
  <conditionalFormatting sqref="R28:R35">
    <cfRule type="containsText" dxfId="952" priority="870" operator="containsText" text="NO OK">
      <formula>NOT(ISERROR(SEARCH("NO OK",R28)))</formula>
    </cfRule>
  </conditionalFormatting>
  <conditionalFormatting sqref="I118">
    <cfRule type="containsText" dxfId="951" priority="988" operator="containsText" text="NO OK">
      <formula>NOT(ISERROR(SEARCH("NO OK",I118)))</formula>
    </cfRule>
  </conditionalFormatting>
  <conditionalFormatting sqref="DD118">
    <cfRule type="containsText" dxfId="950" priority="962" operator="containsText" text="NO OK">
      <formula>NOT(ISERROR(SEARCH("NO OK",DD118)))</formula>
    </cfRule>
  </conditionalFormatting>
  <conditionalFormatting sqref="DG118">
    <cfRule type="containsText" dxfId="949" priority="936" operator="containsText" text="NO OK">
      <formula>NOT(ISERROR(SEARCH("NO OK",DG118)))</formula>
    </cfRule>
  </conditionalFormatting>
  <conditionalFormatting sqref="U28:U35">
    <cfRule type="containsText" dxfId="948" priority="844" operator="containsText" text="NO OK">
      <formula>NOT(ISERROR(SEARCH("NO OK",U28)))</formula>
    </cfRule>
  </conditionalFormatting>
  <conditionalFormatting sqref="L118">
    <cfRule type="containsText" dxfId="947" priority="910" operator="containsText" text="NO OK">
      <formula>NOT(ISERROR(SEARCH("NO OK",L118)))</formula>
    </cfRule>
  </conditionalFormatting>
  <conditionalFormatting sqref="DD38:DD44">
    <cfRule type="containsText" dxfId="946" priority="973" operator="containsText" text="NO OK">
      <formula>NOT(ISERROR(SEARCH("NO OK",DD38)))</formula>
    </cfRule>
  </conditionalFormatting>
  <conditionalFormatting sqref="O118">
    <cfRule type="containsText" dxfId="945" priority="884" operator="containsText" text="NO OK">
      <formula>NOT(ISERROR(SEARCH("NO OK",O118)))</formula>
    </cfRule>
  </conditionalFormatting>
  <conditionalFormatting sqref="I47:I56">
    <cfRule type="containsText" dxfId="944" priority="998" operator="containsText" text="NO OK">
      <formula>NOT(ISERROR(SEARCH("NO OK",I47)))</formula>
    </cfRule>
  </conditionalFormatting>
  <conditionalFormatting sqref="DD59">
    <cfRule type="containsText" dxfId="943" priority="971" operator="containsText" text="NO OK">
      <formula>NOT(ISERROR(SEARCH("NO OK",DD59)))</formula>
    </cfRule>
  </conditionalFormatting>
  <conditionalFormatting sqref="DG62:DG68">
    <cfRule type="containsText" dxfId="942" priority="944" operator="containsText" text="NO OK">
      <formula>NOT(ISERROR(SEARCH("NO OK",DG62)))</formula>
    </cfRule>
  </conditionalFormatting>
  <conditionalFormatting sqref="R118">
    <cfRule type="containsText" dxfId="941" priority="858" operator="containsText" text="NO OK">
      <formula>NOT(ISERROR(SEARCH("NO OK",R118)))</formula>
    </cfRule>
  </conditionalFormatting>
  <conditionalFormatting sqref="DD71:DD79">
    <cfRule type="containsText" dxfId="940" priority="969" operator="containsText" text="NO OK">
      <formula>NOT(ISERROR(SEARCH("NO OK",DD71)))</formula>
    </cfRule>
  </conditionalFormatting>
  <conditionalFormatting sqref="U118">
    <cfRule type="containsText" dxfId="939" priority="832" operator="containsText" text="NO OK">
      <formula>NOT(ISERROR(SEARCH("NO OK",U118)))</formula>
    </cfRule>
  </conditionalFormatting>
  <conditionalFormatting sqref="X118">
    <cfRule type="containsText" dxfId="938" priority="806" operator="containsText" text="NO OK">
      <formula>NOT(ISERROR(SEARCH("NO OK",X118)))</formula>
    </cfRule>
  </conditionalFormatting>
  <conditionalFormatting sqref="DD82:DD88">
    <cfRule type="containsText" dxfId="937" priority="968" operator="containsText" text="NO OK">
      <formula>NOT(ISERROR(SEARCH("NO OK",DD82)))</formula>
    </cfRule>
  </conditionalFormatting>
  <conditionalFormatting sqref="DD91">
    <cfRule type="containsText" dxfId="936" priority="967" operator="containsText" text="NO OK">
      <formula>NOT(ISERROR(SEARCH("NO OK",DD91)))</formula>
    </cfRule>
  </conditionalFormatting>
  <conditionalFormatting sqref="I94:I99">
    <cfRule type="containsText" dxfId="935" priority="992" operator="containsText" text="NO OK">
      <formula>NOT(ISERROR(SEARCH("NO OK",I94)))</formula>
    </cfRule>
  </conditionalFormatting>
  <conditionalFormatting sqref="I102:I107">
    <cfRule type="containsText" dxfId="934" priority="991" operator="containsText" text="NO OK">
      <formula>NOT(ISERROR(SEARCH("NO OK",I102)))</formula>
    </cfRule>
  </conditionalFormatting>
  <conditionalFormatting sqref="I110">
    <cfRule type="containsText" dxfId="933" priority="990" operator="containsText" text="NO OK">
      <formula>NOT(ISERROR(SEARCH("NO OK",I110)))</formula>
    </cfRule>
  </conditionalFormatting>
  <conditionalFormatting sqref="I113:I115">
    <cfRule type="containsText" dxfId="932" priority="989" operator="containsText" text="NO OK">
      <formula>NOT(ISERROR(SEARCH("NO OK",I113)))</formula>
    </cfRule>
  </conditionalFormatting>
  <conditionalFormatting sqref="AA118">
    <cfRule type="containsText" dxfId="931" priority="780" operator="containsText" text="NO OK">
      <formula>NOT(ISERROR(SEARCH("NO OK",AA118)))</formula>
    </cfRule>
  </conditionalFormatting>
  <conditionalFormatting sqref="DG9:DG16">
    <cfRule type="containsText" dxfId="930" priority="961" operator="containsText" text="NO OK">
      <formula>NOT(ISERROR(SEARCH("NO OK",DG9)))</formula>
    </cfRule>
  </conditionalFormatting>
  <conditionalFormatting sqref="DD133">
    <cfRule type="containsText" dxfId="929" priority="986" operator="containsText" text="NO OK">
      <formula>NOT(ISERROR(SEARCH("NO OK",DD133)))</formula>
    </cfRule>
  </conditionalFormatting>
  <conditionalFormatting sqref="DD129:DD130">
    <cfRule type="containsText" dxfId="928" priority="984" operator="containsText" text="NO OK">
      <formula>NOT(ISERROR(SEARCH("NO OK",DD129)))</formula>
    </cfRule>
  </conditionalFormatting>
  <conditionalFormatting sqref="L134">
    <cfRule type="containsText" dxfId="927" priority="931" operator="containsText" text="NO OK">
      <formula>NOT(ISERROR(SEARCH("NO OK",L134)))</formula>
    </cfRule>
  </conditionalFormatting>
  <conditionalFormatting sqref="L18:L26">
    <cfRule type="containsText" dxfId="926" priority="930" operator="containsText" text="NO OK">
      <formula>NOT(ISERROR(SEARCH("NO OK",L18)))</formula>
    </cfRule>
  </conditionalFormatting>
  <conditionalFormatting sqref="L36">
    <cfRule type="containsText" dxfId="925" priority="929" operator="containsText" text="NO OK">
      <formula>NOT(ISERROR(SEARCH("NO OK",L36)))</formula>
    </cfRule>
  </conditionalFormatting>
  <conditionalFormatting sqref="L80">
    <cfRule type="containsText" dxfId="924" priority="924" operator="containsText" text="NO OK">
      <formula>NOT(ISERROR(SEARCH("NO OK",L80)))</formula>
    </cfRule>
  </conditionalFormatting>
  <conditionalFormatting sqref="DD45">
    <cfRule type="containsText" dxfId="923" priority="980" operator="containsText" text="NO OK">
      <formula>NOT(ISERROR(SEARCH("NO OK",DD45)))</formula>
    </cfRule>
  </conditionalFormatting>
  <conditionalFormatting sqref="L89">
    <cfRule type="containsText" dxfId="922" priority="923" operator="containsText" text="NO OK">
      <formula>NOT(ISERROR(SEARCH("NO OK",L89)))</formula>
    </cfRule>
  </conditionalFormatting>
  <conditionalFormatting sqref="L57">
    <cfRule type="containsText" dxfId="921" priority="927" operator="containsText" text="NO OK">
      <formula>NOT(ISERROR(SEARCH("NO OK",L57)))</formula>
    </cfRule>
  </conditionalFormatting>
  <conditionalFormatting sqref="DD60">
    <cfRule type="containsText" dxfId="920" priority="978" operator="containsText" text="NO OK">
      <formula>NOT(ISERROR(SEARCH("NO OK",DD60)))</formula>
    </cfRule>
  </conditionalFormatting>
  <conditionalFormatting sqref="L69">
    <cfRule type="containsText" dxfId="919" priority="925" operator="containsText" text="NO OK">
      <formula>NOT(ISERROR(SEARCH("NO OK",L69)))</formula>
    </cfRule>
  </conditionalFormatting>
  <conditionalFormatting sqref="X28:X35">
    <cfRule type="containsText" dxfId="918" priority="818" operator="containsText" text="NO OK">
      <formula>NOT(ISERROR(SEARCH("NO OK",X28)))</formula>
    </cfRule>
  </conditionalFormatting>
  <conditionalFormatting sqref="AD118">
    <cfRule type="containsText" dxfId="917" priority="754" operator="containsText" text="NO OK">
      <formula>NOT(ISERROR(SEARCH("NO OK",AD118)))</formula>
    </cfRule>
  </conditionalFormatting>
  <conditionalFormatting sqref="DG38:DG44">
    <cfRule type="containsText" dxfId="916" priority="947" operator="containsText" text="NO OK">
      <formula>NOT(ISERROR(SEARCH("NO OK",DG38)))</formula>
    </cfRule>
  </conditionalFormatting>
  <conditionalFormatting sqref="DD47:DD56">
    <cfRule type="containsText" dxfId="915" priority="972" operator="containsText" text="NO OK">
      <formula>NOT(ISERROR(SEARCH("NO OK",DD47)))</formula>
    </cfRule>
  </conditionalFormatting>
  <conditionalFormatting sqref="DG59">
    <cfRule type="containsText" dxfId="914" priority="945" operator="containsText" text="NO OK">
      <formula>NOT(ISERROR(SEARCH("NO OK",DG59)))</formula>
    </cfRule>
  </conditionalFormatting>
  <conditionalFormatting sqref="L62:L68">
    <cfRule type="containsText" dxfId="913" priority="918" operator="containsText" text="NO OK">
      <formula>NOT(ISERROR(SEARCH("NO OK",L62)))</formula>
    </cfRule>
  </conditionalFormatting>
  <conditionalFormatting sqref="DG71:DG79">
    <cfRule type="containsText" dxfId="912" priority="943" operator="containsText" text="NO OK">
      <formula>NOT(ISERROR(SEARCH("NO OK",DG71)))</formula>
    </cfRule>
  </conditionalFormatting>
  <conditionalFormatting sqref="DG82:DG88">
    <cfRule type="containsText" dxfId="911" priority="942" operator="containsText" text="NO OK">
      <formula>NOT(ISERROR(SEARCH("NO OK",DG82)))</formula>
    </cfRule>
  </conditionalFormatting>
  <conditionalFormatting sqref="DG91">
    <cfRule type="containsText" dxfId="910" priority="941" operator="containsText" text="NO OK">
      <formula>NOT(ISERROR(SEARCH("NO OK",DG91)))</formula>
    </cfRule>
  </conditionalFormatting>
  <conditionalFormatting sqref="DD94:DD99">
    <cfRule type="containsText" dxfId="909" priority="966" operator="containsText" text="NO OK">
      <formula>NOT(ISERROR(SEARCH("NO OK",DD94)))</formula>
    </cfRule>
  </conditionalFormatting>
  <conditionalFormatting sqref="DD102:DD107">
    <cfRule type="containsText" dxfId="908" priority="965" operator="containsText" text="NO OK">
      <formula>NOT(ISERROR(SEARCH("NO OK",DD102)))</formula>
    </cfRule>
  </conditionalFormatting>
  <conditionalFormatting sqref="DD110">
    <cfRule type="containsText" dxfId="907" priority="964" operator="containsText" text="NO OK">
      <formula>NOT(ISERROR(SEARCH("NO OK",DD110)))</formula>
    </cfRule>
  </conditionalFormatting>
  <conditionalFormatting sqref="DD113:DD115">
    <cfRule type="containsText" dxfId="906" priority="963" operator="containsText" text="NO OK">
      <formula>NOT(ISERROR(SEARCH("NO OK",DD113)))</formula>
    </cfRule>
  </conditionalFormatting>
  <conditionalFormatting sqref="O18:O26">
    <cfRule type="containsText" dxfId="905" priority="904" operator="containsText" text="NO OK">
      <formula>NOT(ISERROR(SEARCH("NO OK",O18)))</formula>
    </cfRule>
  </conditionalFormatting>
  <conditionalFormatting sqref="O57">
    <cfRule type="containsText" dxfId="904" priority="901" operator="containsText" text="NO OK">
      <formula>NOT(ISERROR(SEARCH("NO OK",O57)))</formula>
    </cfRule>
  </conditionalFormatting>
  <conditionalFormatting sqref="O36">
    <cfRule type="containsText" dxfId="903" priority="903" operator="containsText" text="NO OK">
      <formula>NOT(ISERROR(SEARCH("NO OK",O36)))</formula>
    </cfRule>
  </conditionalFormatting>
  <conditionalFormatting sqref="O69">
    <cfRule type="containsText" dxfId="902" priority="899" operator="containsText" text="NO OK">
      <formula>NOT(ISERROR(SEARCH("NO OK",O69)))</formula>
    </cfRule>
  </conditionalFormatting>
  <conditionalFormatting sqref="O80">
    <cfRule type="containsText" dxfId="901" priority="898" operator="containsText" text="NO OK">
      <formula>NOT(ISERROR(SEARCH("NO OK",O80)))</formula>
    </cfRule>
  </conditionalFormatting>
  <conditionalFormatting sqref="O134">
    <cfRule type="containsText" dxfId="900" priority="905" operator="containsText" text="NO OK">
      <formula>NOT(ISERROR(SEARCH("NO OK",O134)))</formula>
    </cfRule>
  </conditionalFormatting>
  <conditionalFormatting sqref="O89">
    <cfRule type="containsText" dxfId="899" priority="897" operator="containsText" text="NO OK">
      <formula>NOT(ISERROR(SEARCH("NO OK",O89)))</formula>
    </cfRule>
  </conditionalFormatting>
  <conditionalFormatting sqref="AA28:AA35">
    <cfRule type="containsText" dxfId="898" priority="792" operator="containsText" text="NO OK">
      <formula>NOT(ISERROR(SEARCH("NO OK",AA28)))</formula>
    </cfRule>
  </conditionalFormatting>
  <conditionalFormatting sqref="AG118">
    <cfRule type="containsText" dxfId="897" priority="728" operator="containsText" text="NO OK">
      <formula>NOT(ISERROR(SEARCH("NO OK",AG118)))</formula>
    </cfRule>
  </conditionalFormatting>
  <conditionalFormatting sqref="L9:L16">
    <cfRule type="containsText" dxfId="896" priority="935" operator="containsText" text="NO OK">
      <formula>NOT(ISERROR(SEARCH("NO OK",L9)))</formula>
    </cfRule>
  </conditionalFormatting>
  <conditionalFormatting sqref="DG133">
    <cfRule type="containsText" dxfId="895" priority="960" operator="containsText" text="NO OK">
      <formula>NOT(ISERROR(SEARCH("NO OK",DG133)))</formula>
    </cfRule>
  </conditionalFormatting>
  <conditionalFormatting sqref="DG129:DG130">
    <cfRule type="containsText" dxfId="894" priority="958" operator="containsText" text="NO OK">
      <formula>NOT(ISERROR(SEARCH("NO OK",DG129)))</formula>
    </cfRule>
  </conditionalFormatting>
  <conditionalFormatting sqref="DG45">
    <cfRule type="containsText" dxfId="893" priority="954" operator="containsText" text="NO OK">
      <formula>NOT(ISERROR(SEARCH("NO OK",DG45)))</formula>
    </cfRule>
  </conditionalFormatting>
  <conditionalFormatting sqref="DG60">
    <cfRule type="containsText" dxfId="892" priority="952" operator="containsText" text="NO OK">
      <formula>NOT(ISERROR(SEARCH("NO OK",DG60)))</formula>
    </cfRule>
  </conditionalFormatting>
  <conditionalFormatting sqref="L38:L44">
    <cfRule type="containsText" dxfId="891" priority="921" operator="containsText" text="NO OK">
      <formula>NOT(ISERROR(SEARCH("NO OK",L38)))</formula>
    </cfRule>
  </conditionalFormatting>
  <conditionalFormatting sqref="DG47:DG56">
    <cfRule type="containsText" dxfId="890" priority="946" operator="containsText" text="NO OK">
      <formula>NOT(ISERROR(SEARCH("NO OK",DG47)))</formula>
    </cfRule>
  </conditionalFormatting>
  <conditionalFormatting sqref="L59">
    <cfRule type="containsText" dxfId="889" priority="919" operator="containsText" text="NO OK">
      <formula>NOT(ISERROR(SEARCH("NO OK",L59)))</formula>
    </cfRule>
  </conditionalFormatting>
  <conditionalFormatting sqref="O62:O68">
    <cfRule type="containsText" dxfId="888" priority="892" operator="containsText" text="NO OK">
      <formula>NOT(ISERROR(SEARCH("NO OK",O62)))</formula>
    </cfRule>
  </conditionalFormatting>
  <conditionalFormatting sqref="L71:L79">
    <cfRule type="containsText" dxfId="887" priority="917" operator="containsText" text="NO OK">
      <formula>NOT(ISERROR(SEARCH("NO OK",L71)))</formula>
    </cfRule>
  </conditionalFormatting>
  <conditionalFormatting sqref="L82:L88">
    <cfRule type="containsText" dxfId="886" priority="916" operator="containsText" text="NO OK">
      <formula>NOT(ISERROR(SEARCH("NO OK",L82)))</formula>
    </cfRule>
  </conditionalFormatting>
  <conditionalFormatting sqref="L91">
    <cfRule type="containsText" dxfId="885" priority="915" operator="containsText" text="NO OK">
      <formula>NOT(ISERROR(SEARCH("NO OK",L91)))</formula>
    </cfRule>
  </conditionalFormatting>
  <conditionalFormatting sqref="DG94:DG99">
    <cfRule type="containsText" dxfId="884" priority="940" operator="containsText" text="NO OK">
      <formula>NOT(ISERROR(SEARCH("NO OK",DG94)))</formula>
    </cfRule>
  </conditionalFormatting>
  <conditionalFormatting sqref="DG102:DG107">
    <cfRule type="containsText" dxfId="883" priority="939" operator="containsText" text="NO OK">
      <formula>NOT(ISERROR(SEARCH("NO OK",DG102)))</formula>
    </cfRule>
  </conditionalFormatting>
  <conditionalFormatting sqref="DG110">
    <cfRule type="containsText" dxfId="882" priority="938" operator="containsText" text="NO OK">
      <formula>NOT(ISERROR(SEARCH("NO OK",DG110)))</formula>
    </cfRule>
  </conditionalFormatting>
  <conditionalFormatting sqref="DG113:DG115">
    <cfRule type="containsText" dxfId="881" priority="937" operator="containsText" text="NO OK">
      <formula>NOT(ISERROR(SEARCH("NO OK",DG113)))</formula>
    </cfRule>
  </conditionalFormatting>
  <conditionalFormatting sqref="O9:O16">
    <cfRule type="containsText" dxfId="880" priority="909" operator="containsText" text="NO OK">
      <formula>NOT(ISERROR(SEARCH("NO OK",O9)))</formula>
    </cfRule>
  </conditionalFormatting>
  <conditionalFormatting sqref="R62:R68">
    <cfRule type="containsText" dxfId="879" priority="866" operator="containsText" text="NO OK">
      <formula>NOT(ISERROR(SEARCH("NO OK",R62)))</formula>
    </cfRule>
  </conditionalFormatting>
  <conditionalFormatting sqref="O82:O88">
    <cfRule type="containsText" dxfId="878" priority="890" operator="containsText" text="NO OK">
      <formula>NOT(ISERROR(SEARCH("NO OK",O82)))</formula>
    </cfRule>
  </conditionalFormatting>
  <conditionalFormatting sqref="L45">
    <cfRule type="containsText" dxfId="877" priority="928" operator="containsText" text="NO OK">
      <formula>NOT(ISERROR(SEARCH("NO OK",L45)))</formula>
    </cfRule>
  </conditionalFormatting>
  <conditionalFormatting sqref="L133">
    <cfRule type="containsText" dxfId="876" priority="934" operator="containsText" text="NO OK">
      <formula>NOT(ISERROR(SEARCH("NO OK",L133)))</formula>
    </cfRule>
  </conditionalFormatting>
  <conditionalFormatting sqref="L129:L130">
    <cfRule type="containsText" dxfId="875" priority="932" operator="containsText" text="NO OK">
      <formula>NOT(ISERROR(SEARCH("NO OK",L129)))</formula>
    </cfRule>
  </conditionalFormatting>
  <conditionalFormatting sqref="R134">
    <cfRule type="containsText" dxfId="874" priority="879" operator="containsText" text="NO OK">
      <formula>NOT(ISERROR(SEARCH("NO OK",R134)))</formula>
    </cfRule>
  </conditionalFormatting>
  <conditionalFormatting sqref="R69">
    <cfRule type="containsText" dxfId="873" priority="873" operator="containsText" text="NO OK">
      <formula>NOT(ISERROR(SEARCH("NO OK",R69)))</formula>
    </cfRule>
  </conditionalFormatting>
  <conditionalFormatting sqref="R80">
    <cfRule type="containsText" dxfId="872" priority="872" operator="containsText" text="NO OK">
      <formula>NOT(ISERROR(SEARCH("NO OK",R80)))</formula>
    </cfRule>
  </conditionalFormatting>
  <conditionalFormatting sqref="R89">
    <cfRule type="containsText" dxfId="871" priority="871" operator="containsText" text="NO OK">
      <formula>NOT(ISERROR(SEARCH("NO OK",R89)))</formula>
    </cfRule>
  </conditionalFormatting>
  <conditionalFormatting sqref="O38:O44">
    <cfRule type="containsText" dxfId="870" priority="895" operator="containsText" text="NO OK">
      <formula>NOT(ISERROR(SEARCH("NO OK",O38)))</formula>
    </cfRule>
  </conditionalFormatting>
  <conditionalFormatting sqref="R18:R26">
    <cfRule type="containsText" dxfId="869" priority="878" operator="containsText" text="NO OK">
      <formula>NOT(ISERROR(SEARCH("NO OK",R18)))</formula>
    </cfRule>
  </conditionalFormatting>
  <conditionalFormatting sqref="R36">
    <cfRule type="containsText" dxfId="868" priority="877" operator="containsText" text="NO OK">
      <formula>NOT(ISERROR(SEARCH("NO OK",R36)))</formula>
    </cfRule>
  </conditionalFormatting>
  <conditionalFormatting sqref="O59">
    <cfRule type="containsText" dxfId="867" priority="893" operator="containsText" text="NO OK">
      <formula>NOT(ISERROR(SEARCH("NO OK",O59)))</formula>
    </cfRule>
  </conditionalFormatting>
  <conditionalFormatting sqref="O71:O79">
    <cfRule type="containsText" dxfId="866" priority="891" operator="containsText" text="NO OK">
      <formula>NOT(ISERROR(SEARCH("NO OK",O71)))</formula>
    </cfRule>
  </conditionalFormatting>
  <conditionalFormatting sqref="O91">
    <cfRule type="containsText" dxfId="865" priority="889" operator="containsText" text="NO OK">
      <formula>NOT(ISERROR(SEARCH("NO OK",O91)))</formula>
    </cfRule>
  </conditionalFormatting>
  <conditionalFormatting sqref="R57">
    <cfRule type="containsText" dxfId="864" priority="875" operator="containsText" text="NO OK">
      <formula>NOT(ISERROR(SEARCH("NO OK",R57)))</formula>
    </cfRule>
  </conditionalFormatting>
  <conditionalFormatting sqref="L60">
    <cfRule type="containsText" dxfId="863" priority="926" operator="containsText" text="NO OK">
      <formula>NOT(ISERROR(SEARCH("NO OK",L60)))</formula>
    </cfRule>
  </conditionalFormatting>
  <conditionalFormatting sqref="AD28:AD35">
    <cfRule type="containsText" dxfId="862" priority="766" operator="containsText" text="NO OK">
      <formula>NOT(ISERROR(SEARCH("NO OK",AD28)))</formula>
    </cfRule>
  </conditionalFormatting>
  <conditionalFormatting sqref="AJ118">
    <cfRule type="containsText" dxfId="861" priority="702" operator="containsText" text="NO OK">
      <formula>NOT(ISERROR(SEARCH("NO OK",AJ118)))</formula>
    </cfRule>
  </conditionalFormatting>
  <conditionalFormatting sqref="L47:L56">
    <cfRule type="containsText" dxfId="860" priority="920" operator="containsText" text="NO OK">
      <formula>NOT(ISERROR(SEARCH("NO OK",L47)))</formula>
    </cfRule>
  </conditionalFormatting>
  <conditionalFormatting sqref="L94:L99">
    <cfRule type="containsText" dxfId="859" priority="914" operator="containsText" text="NO OK">
      <formula>NOT(ISERROR(SEARCH("NO OK",L94)))</formula>
    </cfRule>
  </conditionalFormatting>
  <conditionalFormatting sqref="L102:L107">
    <cfRule type="containsText" dxfId="858" priority="913" operator="containsText" text="NO OK">
      <formula>NOT(ISERROR(SEARCH("NO OK",L102)))</formula>
    </cfRule>
  </conditionalFormatting>
  <conditionalFormatting sqref="L110">
    <cfRule type="containsText" dxfId="857" priority="912" operator="containsText" text="NO OK">
      <formula>NOT(ISERROR(SEARCH("NO OK",L110)))</formula>
    </cfRule>
  </conditionalFormatting>
  <conditionalFormatting sqref="L113:L115">
    <cfRule type="containsText" dxfId="856" priority="911" operator="containsText" text="NO OK">
      <formula>NOT(ISERROR(SEARCH("NO OK",L113)))</formula>
    </cfRule>
  </conditionalFormatting>
  <conditionalFormatting sqref="R9:R16">
    <cfRule type="containsText" dxfId="855" priority="883" operator="containsText" text="NO OK">
      <formula>NOT(ISERROR(SEARCH("NO OK",R9)))</formula>
    </cfRule>
  </conditionalFormatting>
  <conditionalFormatting sqref="U62:U68">
    <cfRule type="containsText" dxfId="854" priority="840" operator="containsText" text="NO OK">
      <formula>NOT(ISERROR(SEARCH("NO OK",U62)))</formula>
    </cfRule>
  </conditionalFormatting>
  <conditionalFormatting sqref="R82:R88">
    <cfRule type="containsText" dxfId="853" priority="864" operator="containsText" text="NO OK">
      <formula>NOT(ISERROR(SEARCH("NO OK",R82)))</formula>
    </cfRule>
  </conditionalFormatting>
  <conditionalFormatting sqref="O45">
    <cfRule type="containsText" dxfId="852" priority="902" operator="containsText" text="NO OK">
      <formula>NOT(ISERROR(SEARCH("NO OK",O45)))</formula>
    </cfRule>
  </conditionalFormatting>
  <conditionalFormatting sqref="O133">
    <cfRule type="containsText" dxfId="851" priority="908" operator="containsText" text="NO OK">
      <formula>NOT(ISERROR(SEARCH("NO OK",O133)))</formula>
    </cfRule>
  </conditionalFormatting>
  <conditionalFormatting sqref="O129:O130">
    <cfRule type="containsText" dxfId="850" priority="906" operator="containsText" text="NO OK">
      <formula>NOT(ISERROR(SEARCH("NO OK",O129)))</formula>
    </cfRule>
  </conditionalFormatting>
  <conditionalFormatting sqref="U134">
    <cfRule type="containsText" dxfId="849" priority="853" operator="containsText" text="NO OK">
      <formula>NOT(ISERROR(SEARCH("NO OK",U134)))</formula>
    </cfRule>
  </conditionalFormatting>
  <conditionalFormatting sqref="U69">
    <cfRule type="containsText" dxfId="848" priority="847" operator="containsText" text="NO OK">
      <formula>NOT(ISERROR(SEARCH("NO OK",U69)))</formula>
    </cfRule>
  </conditionalFormatting>
  <conditionalFormatting sqref="U80">
    <cfRule type="containsText" dxfId="847" priority="846" operator="containsText" text="NO OK">
      <formula>NOT(ISERROR(SEARCH("NO OK",U80)))</formula>
    </cfRule>
  </conditionalFormatting>
  <conditionalFormatting sqref="U89">
    <cfRule type="containsText" dxfId="846" priority="845" operator="containsText" text="NO OK">
      <formula>NOT(ISERROR(SEARCH("NO OK",U89)))</formula>
    </cfRule>
  </conditionalFormatting>
  <conditionalFormatting sqref="R38:R44">
    <cfRule type="containsText" dxfId="845" priority="869" operator="containsText" text="NO OK">
      <formula>NOT(ISERROR(SEARCH("NO OK",R38)))</formula>
    </cfRule>
  </conditionalFormatting>
  <conditionalFormatting sqref="U18:U26">
    <cfRule type="containsText" dxfId="844" priority="852" operator="containsText" text="NO OK">
      <formula>NOT(ISERROR(SEARCH("NO OK",U18)))</formula>
    </cfRule>
  </conditionalFormatting>
  <conditionalFormatting sqref="U36">
    <cfRule type="containsText" dxfId="843" priority="851" operator="containsText" text="NO OK">
      <formula>NOT(ISERROR(SEARCH("NO OK",U36)))</formula>
    </cfRule>
  </conditionalFormatting>
  <conditionalFormatting sqref="R59">
    <cfRule type="containsText" dxfId="842" priority="867" operator="containsText" text="NO OK">
      <formula>NOT(ISERROR(SEARCH("NO OK",R59)))</formula>
    </cfRule>
  </conditionalFormatting>
  <conditionalFormatting sqref="R71:R79">
    <cfRule type="containsText" dxfId="841" priority="865" operator="containsText" text="NO OK">
      <formula>NOT(ISERROR(SEARCH("NO OK",R71)))</formula>
    </cfRule>
  </conditionalFormatting>
  <conditionalFormatting sqref="R91">
    <cfRule type="containsText" dxfId="840" priority="863" operator="containsText" text="NO OK">
      <formula>NOT(ISERROR(SEARCH("NO OK",R91)))</formula>
    </cfRule>
  </conditionalFormatting>
  <conditionalFormatting sqref="U57">
    <cfRule type="containsText" dxfId="839" priority="849" operator="containsText" text="NO OK">
      <formula>NOT(ISERROR(SEARCH("NO OK",U57)))</formula>
    </cfRule>
  </conditionalFormatting>
  <conditionalFormatting sqref="O60">
    <cfRule type="containsText" dxfId="838" priority="900" operator="containsText" text="NO OK">
      <formula>NOT(ISERROR(SEARCH("NO OK",O60)))</formula>
    </cfRule>
  </conditionalFormatting>
  <conditionalFormatting sqref="AG28:AG35">
    <cfRule type="containsText" dxfId="837" priority="740" operator="containsText" text="NO OK">
      <formula>NOT(ISERROR(SEARCH("NO OK",AG28)))</formula>
    </cfRule>
  </conditionalFormatting>
  <conditionalFormatting sqref="AM118">
    <cfRule type="containsText" dxfId="836" priority="676" operator="containsText" text="NO OK">
      <formula>NOT(ISERROR(SEARCH("NO OK",AM118)))</formula>
    </cfRule>
  </conditionalFormatting>
  <conditionalFormatting sqref="O47:O56">
    <cfRule type="containsText" dxfId="835" priority="894" operator="containsText" text="NO OK">
      <formula>NOT(ISERROR(SEARCH("NO OK",O47)))</formula>
    </cfRule>
  </conditionalFormatting>
  <conditionalFormatting sqref="O94:O99">
    <cfRule type="containsText" dxfId="834" priority="888" operator="containsText" text="NO OK">
      <formula>NOT(ISERROR(SEARCH("NO OK",O94)))</formula>
    </cfRule>
  </conditionalFormatting>
  <conditionalFormatting sqref="O102:O107">
    <cfRule type="containsText" dxfId="833" priority="887" operator="containsText" text="NO OK">
      <formula>NOT(ISERROR(SEARCH("NO OK",O102)))</formula>
    </cfRule>
  </conditionalFormatting>
  <conditionalFormatting sqref="O110">
    <cfRule type="containsText" dxfId="832" priority="886" operator="containsText" text="NO OK">
      <formula>NOT(ISERROR(SEARCH("NO OK",O110)))</formula>
    </cfRule>
  </conditionalFormatting>
  <conditionalFormatting sqref="O113:O115">
    <cfRule type="containsText" dxfId="831" priority="885" operator="containsText" text="NO OK">
      <formula>NOT(ISERROR(SEARCH("NO OK",O113)))</formula>
    </cfRule>
  </conditionalFormatting>
  <conditionalFormatting sqref="AJ28:AJ35">
    <cfRule type="containsText" dxfId="830" priority="714" operator="containsText" text="NO OK">
      <formula>NOT(ISERROR(SEARCH("NO OK",AJ28)))</formula>
    </cfRule>
  </conditionalFormatting>
  <conditionalFormatting sqref="AP118">
    <cfRule type="containsText" dxfId="829" priority="650" operator="containsText" text="NO OK">
      <formula>NOT(ISERROR(SEARCH("NO OK",AP118)))</formula>
    </cfRule>
  </conditionalFormatting>
  <conditionalFormatting sqref="X134">
    <cfRule type="containsText" dxfId="828" priority="827" operator="containsText" text="NO OK">
      <formula>NOT(ISERROR(SEARCH("NO OK",X134)))</formula>
    </cfRule>
  </conditionalFormatting>
  <conditionalFormatting sqref="X69">
    <cfRule type="containsText" dxfId="827" priority="821" operator="containsText" text="NO OK">
      <formula>NOT(ISERROR(SEARCH("NO OK",X69)))</formula>
    </cfRule>
  </conditionalFormatting>
  <conditionalFormatting sqref="X80">
    <cfRule type="containsText" dxfId="826" priority="820" operator="containsText" text="NO OK">
      <formula>NOT(ISERROR(SEARCH("NO OK",X80)))</formula>
    </cfRule>
  </conditionalFormatting>
  <conditionalFormatting sqref="X89">
    <cfRule type="containsText" dxfId="825" priority="819" operator="containsText" text="NO OK">
      <formula>NOT(ISERROR(SEARCH("NO OK",X89)))</formula>
    </cfRule>
  </conditionalFormatting>
  <conditionalFormatting sqref="X18:X26">
    <cfRule type="containsText" dxfId="824" priority="826" operator="containsText" text="NO OK">
      <formula>NOT(ISERROR(SEARCH("NO OK",X18)))</formula>
    </cfRule>
  </conditionalFormatting>
  <conditionalFormatting sqref="X36">
    <cfRule type="containsText" dxfId="823" priority="825" operator="containsText" text="NO OK">
      <formula>NOT(ISERROR(SEARCH("NO OK",X36)))</formula>
    </cfRule>
  </conditionalFormatting>
  <conditionalFormatting sqref="X57">
    <cfRule type="containsText" dxfId="822" priority="823" operator="containsText" text="NO OK">
      <formula>NOT(ISERROR(SEARCH("NO OK",X57)))</formula>
    </cfRule>
  </conditionalFormatting>
  <conditionalFormatting sqref="U9:U16">
    <cfRule type="containsText" dxfId="821" priority="857" operator="containsText" text="NO OK">
      <formula>NOT(ISERROR(SEARCH("NO OK",U9)))</formula>
    </cfRule>
  </conditionalFormatting>
  <conditionalFormatting sqref="X62:X68">
    <cfRule type="containsText" dxfId="820" priority="814" operator="containsText" text="NO OK">
      <formula>NOT(ISERROR(SEARCH("NO OK",X62)))</formula>
    </cfRule>
  </conditionalFormatting>
  <conditionalFormatting sqref="U82:U88">
    <cfRule type="containsText" dxfId="819" priority="838" operator="containsText" text="NO OK">
      <formula>NOT(ISERROR(SEARCH("NO OK",U82)))</formula>
    </cfRule>
  </conditionalFormatting>
  <conditionalFormatting sqref="R45">
    <cfRule type="containsText" dxfId="818" priority="876" operator="containsText" text="NO OK">
      <formula>NOT(ISERROR(SEARCH("NO OK",R45)))</formula>
    </cfRule>
  </conditionalFormatting>
  <conditionalFormatting sqref="R133">
    <cfRule type="containsText" dxfId="817" priority="882" operator="containsText" text="NO OK">
      <formula>NOT(ISERROR(SEARCH("NO OK",R133)))</formula>
    </cfRule>
  </conditionalFormatting>
  <conditionalFormatting sqref="R129:R130">
    <cfRule type="containsText" dxfId="816" priority="880" operator="containsText" text="NO OK">
      <formula>NOT(ISERROR(SEARCH("NO OK",R129)))</formula>
    </cfRule>
  </conditionalFormatting>
  <conditionalFormatting sqref="U38:U44">
    <cfRule type="containsText" dxfId="815" priority="843" operator="containsText" text="NO OK">
      <formula>NOT(ISERROR(SEARCH("NO OK",U38)))</formula>
    </cfRule>
  </conditionalFormatting>
  <conditionalFormatting sqref="U59">
    <cfRule type="containsText" dxfId="814" priority="841" operator="containsText" text="NO OK">
      <formula>NOT(ISERROR(SEARCH("NO OK",U59)))</formula>
    </cfRule>
  </conditionalFormatting>
  <conditionalFormatting sqref="U71:U79">
    <cfRule type="containsText" dxfId="813" priority="839" operator="containsText" text="NO OK">
      <formula>NOT(ISERROR(SEARCH("NO OK",U71)))</formula>
    </cfRule>
  </conditionalFormatting>
  <conditionalFormatting sqref="U91">
    <cfRule type="containsText" dxfId="812" priority="837" operator="containsText" text="NO OK">
      <formula>NOT(ISERROR(SEARCH("NO OK",U91)))</formula>
    </cfRule>
  </conditionalFormatting>
  <conditionalFormatting sqref="R60">
    <cfRule type="containsText" dxfId="811" priority="874" operator="containsText" text="NO OK">
      <formula>NOT(ISERROR(SEARCH("NO OK",R60)))</formula>
    </cfRule>
  </conditionalFormatting>
  <conditionalFormatting sqref="R47:R56">
    <cfRule type="containsText" dxfId="810" priority="868" operator="containsText" text="NO OK">
      <formula>NOT(ISERROR(SEARCH("NO OK",R47)))</formula>
    </cfRule>
  </conditionalFormatting>
  <conditionalFormatting sqref="R94:R99">
    <cfRule type="containsText" dxfId="809" priority="862" operator="containsText" text="NO OK">
      <formula>NOT(ISERROR(SEARCH("NO OK",R94)))</formula>
    </cfRule>
  </conditionalFormatting>
  <conditionalFormatting sqref="R102:R107">
    <cfRule type="containsText" dxfId="808" priority="861" operator="containsText" text="NO OK">
      <formula>NOT(ISERROR(SEARCH("NO OK",R102)))</formula>
    </cfRule>
  </conditionalFormatting>
  <conditionalFormatting sqref="R110">
    <cfRule type="containsText" dxfId="807" priority="860" operator="containsText" text="NO OK">
      <formula>NOT(ISERROR(SEARCH("NO OK",R110)))</formula>
    </cfRule>
  </conditionalFormatting>
  <conditionalFormatting sqref="R113:R115">
    <cfRule type="containsText" dxfId="806" priority="859" operator="containsText" text="NO OK">
      <formula>NOT(ISERROR(SEARCH("NO OK",R113)))</formula>
    </cfRule>
  </conditionalFormatting>
  <conditionalFormatting sqref="AM28:AM35">
    <cfRule type="containsText" dxfId="805" priority="688" operator="containsText" text="NO OK">
      <formula>NOT(ISERROR(SEARCH("NO OK",AM28)))</formula>
    </cfRule>
  </conditionalFormatting>
  <conditionalFormatting sqref="AS118">
    <cfRule type="containsText" dxfId="804" priority="624" operator="containsText" text="NO OK">
      <formula>NOT(ISERROR(SEARCH("NO OK",AS118)))</formula>
    </cfRule>
  </conditionalFormatting>
  <conditionalFormatting sqref="AA134">
    <cfRule type="containsText" dxfId="803" priority="801" operator="containsText" text="NO OK">
      <formula>NOT(ISERROR(SEARCH("NO OK",AA134)))</formula>
    </cfRule>
  </conditionalFormatting>
  <conditionalFormatting sqref="AA69">
    <cfRule type="containsText" dxfId="802" priority="795" operator="containsText" text="NO OK">
      <formula>NOT(ISERROR(SEARCH("NO OK",AA69)))</formula>
    </cfRule>
  </conditionalFormatting>
  <conditionalFormatting sqref="AA80">
    <cfRule type="containsText" dxfId="801" priority="794" operator="containsText" text="NO OK">
      <formula>NOT(ISERROR(SEARCH("NO OK",AA80)))</formula>
    </cfRule>
  </conditionalFormatting>
  <conditionalFormatting sqref="AA89">
    <cfRule type="containsText" dxfId="800" priority="793" operator="containsText" text="NO OK">
      <formula>NOT(ISERROR(SEARCH("NO OK",AA89)))</formula>
    </cfRule>
  </conditionalFormatting>
  <conditionalFormatting sqref="AA18:AA26">
    <cfRule type="containsText" dxfId="799" priority="800" operator="containsText" text="NO OK">
      <formula>NOT(ISERROR(SEARCH("NO OK",AA18)))</formula>
    </cfRule>
  </conditionalFormatting>
  <conditionalFormatting sqref="AA36">
    <cfRule type="containsText" dxfId="798" priority="799" operator="containsText" text="NO OK">
      <formula>NOT(ISERROR(SEARCH("NO OK",AA36)))</formula>
    </cfRule>
  </conditionalFormatting>
  <conditionalFormatting sqref="AA57">
    <cfRule type="containsText" dxfId="797" priority="797" operator="containsText" text="NO OK">
      <formula>NOT(ISERROR(SEARCH("NO OK",AA57)))</formula>
    </cfRule>
  </conditionalFormatting>
  <conditionalFormatting sqref="X9:X16">
    <cfRule type="containsText" dxfId="796" priority="831" operator="containsText" text="NO OK">
      <formula>NOT(ISERROR(SEARCH("NO OK",X9)))</formula>
    </cfRule>
  </conditionalFormatting>
  <conditionalFormatting sqref="AA62:AA68">
    <cfRule type="containsText" dxfId="795" priority="788" operator="containsText" text="NO OK">
      <formula>NOT(ISERROR(SEARCH("NO OK",AA62)))</formula>
    </cfRule>
  </conditionalFormatting>
  <conditionalFormatting sqref="X82:X88">
    <cfRule type="containsText" dxfId="794" priority="812" operator="containsText" text="NO OK">
      <formula>NOT(ISERROR(SEARCH("NO OK",X82)))</formula>
    </cfRule>
  </conditionalFormatting>
  <conditionalFormatting sqref="U45">
    <cfRule type="containsText" dxfId="793" priority="850" operator="containsText" text="NO OK">
      <formula>NOT(ISERROR(SEARCH("NO OK",U45)))</formula>
    </cfRule>
  </conditionalFormatting>
  <conditionalFormatting sqref="U133">
    <cfRule type="containsText" dxfId="792" priority="856" operator="containsText" text="NO OK">
      <formula>NOT(ISERROR(SEARCH("NO OK",U133)))</formula>
    </cfRule>
  </conditionalFormatting>
  <conditionalFormatting sqref="U129:U130">
    <cfRule type="containsText" dxfId="791" priority="854" operator="containsText" text="NO OK">
      <formula>NOT(ISERROR(SEARCH("NO OK",U129)))</formula>
    </cfRule>
  </conditionalFormatting>
  <conditionalFormatting sqref="X38:X44">
    <cfRule type="containsText" dxfId="790" priority="817" operator="containsText" text="NO OK">
      <formula>NOT(ISERROR(SEARCH("NO OK",X38)))</formula>
    </cfRule>
  </conditionalFormatting>
  <conditionalFormatting sqref="X59">
    <cfRule type="containsText" dxfId="789" priority="815" operator="containsText" text="NO OK">
      <formula>NOT(ISERROR(SEARCH("NO OK",X59)))</formula>
    </cfRule>
  </conditionalFormatting>
  <conditionalFormatting sqref="X71:X79">
    <cfRule type="containsText" dxfId="788" priority="813" operator="containsText" text="NO OK">
      <formula>NOT(ISERROR(SEARCH("NO OK",X71)))</formula>
    </cfRule>
  </conditionalFormatting>
  <conditionalFormatting sqref="X91">
    <cfRule type="containsText" dxfId="787" priority="811" operator="containsText" text="NO OK">
      <formula>NOT(ISERROR(SEARCH("NO OK",X91)))</formula>
    </cfRule>
  </conditionalFormatting>
  <conditionalFormatting sqref="U60">
    <cfRule type="containsText" dxfId="786" priority="848" operator="containsText" text="NO OK">
      <formula>NOT(ISERROR(SEARCH("NO OK",U60)))</formula>
    </cfRule>
  </conditionalFormatting>
  <conditionalFormatting sqref="U47:U56">
    <cfRule type="containsText" dxfId="785" priority="842" operator="containsText" text="NO OK">
      <formula>NOT(ISERROR(SEARCH("NO OK",U47)))</formula>
    </cfRule>
  </conditionalFormatting>
  <conditionalFormatting sqref="U94:U99">
    <cfRule type="containsText" dxfId="784" priority="836" operator="containsText" text="NO OK">
      <formula>NOT(ISERROR(SEARCH("NO OK",U94)))</formula>
    </cfRule>
  </conditionalFormatting>
  <conditionalFormatting sqref="U102:U107">
    <cfRule type="containsText" dxfId="783" priority="835" operator="containsText" text="NO OK">
      <formula>NOT(ISERROR(SEARCH("NO OK",U102)))</formula>
    </cfRule>
  </conditionalFormatting>
  <conditionalFormatting sqref="U110">
    <cfRule type="containsText" dxfId="782" priority="834" operator="containsText" text="NO OK">
      <formula>NOT(ISERROR(SEARCH("NO OK",U110)))</formula>
    </cfRule>
  </conditionalFormatting>
  <conditionalFormatting sqref="U113:U115">
    <cfRule type="containsText" dxfId="781" priority="833" operator="containsText" text="NO OK">
      <formula>NOT(ISERROR(SEARCH("NO OK",U113)))</formula>
    </cfRule>
  </conditionalFormatting>
  <conditionalFormatting sqref="AP28:AP35">
    <cfRule type="containsText" dxfId="780" priority="662" operator="containsText" text="NO OK">
      <formula>NOT(ISERROR(SEARCH("NO OK",AP28)))</formula>
    </cfRule>
  </conditionalFormatting>
  <conditionalFormatting sqref="AV118">
    <cfRule type="containsText" dxfId="779" priority="598" operator="containsText" text="NO OK">
      <formula>NOT(ISERROR(SEARCH("NO OK",AV118)))</formula>
    </cfRule>
  </conditionalFormatting>
  <conditionalFormatting sqref="AD134">
    <cfRule type="containsText" dxfId="778" priority="775" operator="containsText" text="NO OK">
      <formula>NOT(ISERROR(SEARCH("NO OK",AD134)))</formula>
    </cfRule>
  </conditionalFormatting>
  <conditionalFormatting sqref="AD69">
    <cfRule type="containsText" dxfId="777" priority="769" operator="containsText" text="NO OK">
      <formula>NOT(ISERROR(SEARCH("NO OK",AD69)))</formula>
    </cfRule>
  </conditionalFormatting>
  <conditionalFormatting sqref="AD80">
    <cfRule type="containsText" dxfId="776" priority="768" operator="containsText" text="NO OK">
      <formula>NOT(ISERROR(SEARCH("NO OK",AD80)))</formula>
    </cfRule>
  </conditionalFormatting>
  <conditionalFormatting sqref="AD89">
    <cfRule type="containsText" dxfId="775" priority="767" operator="containsText" text="NO OK">
      <formula>NOT(ISERROR(SEARCH("NO OK",AD89)))</formula>
    </cfRule>
  </conditionalFormatting>
  <conditionalFormatting sqref="AD18:AD26">
    <cfRule type="containsText" dxfId="774" priority="774" operator="containsText" text="NO OK">
      <formula>NOT(ISERROR(SEARCH("NO OK",AD18)))</formula>
    </cfRule>
  </conditionalFormatting>
  <conditionalFormatting sqref="AD36">
    <cfRule type="containsText" dxfId="773" priority="773" operator="containsText" text="NO OK">
      <formula>NOT(ISERROR(SEARCH("NO OK",AD36)))</formula>
    </cfRule>
  </conditionalFormatting>
  <conditionalFormatting sqref="AD57">
    <cfRule type="containsText" dxfId="772" priority="771" operator="containsText" text="NO OK">
      <formula>NOT(ISERROR(SEARCH("NO OK",AD57)))</formula>
    </cfRule>
  </conditionalFormatting>
  <conditionalFormatting sqref="AA9:AA16">
    <cfRule type="containsText" dxfId="771" priority="805" operator="containsText" text="NO OK">
      <formula>NOT(ISERROR(SEARCH("NO OK",AA9)))</formula>
    </cfRule>
  </conditionalFormatting>
  <conditionalFormatting sqref="AD62:AD68">
    <cfRule type="containsText" dxfId="770" priority="762" operator="containsText" text="NO OK">
      <formula>NOT(ISERROR(SEARCH("NO OK",AD62)))</formula>
    </cfRule>
  </conditionalFormatting>
  <conditionalFormatting sqref="AA82:AA88">
    <cfRule type="containsText" dxfId="769" priority="786" operator="containsText" text="NO OK">
      <formula>NOT(ISERROR(SEARCH("NO OK",AA82)))</formula>
    </cfRule>
  </conditionalFormatting>
  <conditionalFormatting sqref="X45">
    <cfRule type="containsText" dxfId="768" priority="824" operator="containsText" text="NO OK">
      <formula>NOT(ISERROR(SEARCH("NO OK",X45)))</formula>
    </cfRule>
  </conditionalFormatting>
  <conditionalFormatting sqref="X133">
    <cfRule type="containsText" dxfId="767" priority="830" operator="containsText" text="NO OK">
      <formula>NOT(ISERROR(SEARCH("NO OK",X133)))</formula>
    </cfRule>
  </conditionalFormatting>
  <conditionalFormatting sqref="X129:X130">
    <cfRule type="containsText" dxfId="766" priority="828" operator="containsText" text="NO OK">
      <formula>NOT(ISERROR(SEARCH("NO OK",X129)))</formula>
    </cfRule>
  </conditionalFormatting>
  <conditionalFormatting sqref="AA38:AA44">
    <cfRule type="containsText" dxfId="765" priority="791" operator="containsText" text="NO OK">
      <formula>NOT(ISERROR(SEARCH("NO OK",AA38)))</formula>
    </cfRule>
  </conditionalFormatting>
  <conditionalFormatting sqref="AA59">
    <cfRule type="containsText" dxfId="764" priority="789" operator="containsText" text="NO OK">
      <formula>NOT(ISERROR(SEARCH("NO OK",AA59)))</formula>
    </cfRule>
  </conditionalFormatting>
  <conditionalFormatting sqref="AA71:AA79">
    <cfRule type="containsText" dxfId="763" priority="787" operator="containsText" text="NO OK">
      <formula>NOT(ISERROR(SEARCH("NO OK",AA71)))</formula>
    </cfRule>
  </conditionalFormatting>
  <conditionalFormatting sqref="AA91">
    <cfRule type="containsText" dxfId="762" priority="785" operator="containsText" text="NO OK">
      <formula>NOT(ISERROR(SEARCH("NO OK",AA91)))</formula>
    </cfRule>
  </conditionalFormatting>
  <conditionalFormatting sqref="X60">
    <cfRule type="containsText" dxfId="761" priority="822" operator="containsText" text="NO OK">
      <formula>NOT(ISERROR(SEARCH("NO OK",X60)))</formula>
    </cfRule>
  </conditionalFormatting>
  <conditionalFormatting sqref="X47:X56">
    <cfRule type="containsText" dxfId="760" priority="816" operator="containsText" text="NO OK">
      <formula>NOT(ISERROR(SEARCH("NO OK",X47)))</formula>
    </cfRule>
  </conditionalFormatting>
  <conditionalFormatting sqref="X94:X99">
    <cfRule type="containsText" dxfId="759" priority="810" operator="containsText" text="NO OK">
      <formula>NOT(ISERROR(SEARCH("NO OK",X94)))</formula>
    </cfRule>
  </conditionalFormatting>
  <conditionalFormatting sqref="X102:X107">
    <cfRule type="containsText" dxfId="758" priority="809" operator="containsText" text="NO OK">
      <formula>NOT(ISERROR(SEARCH("NO OK",X102)))</formula>
    </cfRule>
  </conditionalFormatting>
  <conditionalFormatting sqref="X110">
    <cfRule type="containsText" dxfId="757" priority="808" operator="containsText" text="NO OK">
      <formula>NOT(ISERROR(SEARCH("NO OK",X110)))</formula>
    </cfRule>
  </conditionalFormatting>
  <conditionalFormatting sqref="X113:X115">
    <cfRule type="containsText" dxfId="756" priority="807" operator="containsText" text="NO OK">
      <formula>NOT(ISERROR(SEARCH("NO OK",X113)))</formula>
    </cfRule>
  </conditionalFormatting>
  <conditionalFormatting sqref="AS28:AS35">
    <cfRule type="containsText" dxfId="755" priority="636" operator="containsText" text="NO OK">
      <formula>NOT(ISERROR(SEARCH("NO OK",AS28)))</formula>
    </cfRule>
  </conditionalFormatting>
  <conditionalFormatting sqref="AG134">
    <cfRule type="containsText" dxfId="754" priority="749" operator="containsText" text="NO OK">
      <formula>NOT(ISERROR(SEARCH("NO OK",AG134)))</formula>
    </cfRule>
  </conditionalFormatting>
  <conditionalFormatting sqref="AG69">
    <cfRule type="containsText" dxfId="753" priority="743" operator="containsText" text="NO OK">
      <formula>NOT(ISERROR(SEARCH("NO OK",AG69)))</formula>
    </cfRule>
  </conditionalFormatting>
  <conditionalFormatting sqref="AG80">
    <cfRule type="containsText" dxfId="752" priority="742" operator="containsText" text="NO OK">
      <formula>NOT(ISERROR(SEARCH("NO OK",AG80)))</formula>
    </cfRule>
  </conditionalFormatting>
  <conditionalFormatting sqref="AG89">
    <cfRule type="containsText" dxfId="751" priority="741" operator="containsText" text="NO OK">
      <formula>NOT(ISERROR(SEARCH("NO OK",AG89)))</formula>
    </cfRule>
  </conditionalFormatting>
  <conditionalFormatting sqref="AG18:AG26">
    <cfRule type="containsText" dxfId="750" priority="748" operator="containsText" text="NO OK">
      <formula>NOT(ISERROR(SEARCH("NO OK",AG18)))</formula>
    </cfRule>
  </conditionalFormatting>
  <conditionalFormatting sqref="AG36">
    <cfRule type="containsText" dxfId="749" priority="747" operator="containsText" text="NO OK">
      <formula>NOT(ISERROR(SEARCH("NO OK",AG36)))</formula>
    </cfRule>
  </conditionalFormatting>
  <conditionalFormatting sqref="AG57">
    <cfRule type="containsText" dxfId="748" priority="745" operator="containsText" text="NO OK">
      <formula>NOT(ISERROR(SEARCH("NO OK",AG57)))</formula>
    </cfRule>
  </conditionalFormatting>
  <conditionalFormatting sqref="AD9:AD16">
    <cfRule type="containsText" dxfId="747" priority="779" operator="containsText" text="NO OK">
      <formula>NOT(ISERROR(SEARCH("NO OK",AD9)))</formula>
    </cfRule>
  </conditionalFormatting>
  <conditionalFormatting sqref="AG62:AG68">
    <cfRule type="containsText" dxfId="746" priority="736" operator="containsText" text="NO OK">
      <formula>NOT(ISERROR(SEARCH("NO OK",AG62)))</formula>
    </cfRule>
  </conditionalFormatting>
  <conditionalFormatting sqref="AD82:AD88">
    <cfRule type="containsText" dxfId="745" priority="760" operator="containsText" text="NO OK">
      <formula>NOT(ISERROR(SEARCH("NO OK",AD82)))</formula>
    </cfRule>
  </conditionalFormatting>
  <conditionalFormatting sqref="AA45">
    <cfRule type="containsText" dxfId="744" priority="798" operator="containsText" text="NO OK">
      <formula>NOT(ISERROR(SEARCH("NO OK",AA45)))</formula>
    </cfRule>
  </conditionalFormatting>
  <conditionalFormatting sqref="AA133">
    <cfRule type="containsText" dxfId="743" priority="804" operator="containsText" text="NO OK">
      <formula>NOT(ISERROR(SEARCH("NO OK",AA133)))</formula>
    </cfRule>
  </conditionalFormatting>
  <conditionalFormatting sqref="AA129:AA130">
    <cfRule type="containsText" dxfId="742" priority="802" operator="containsText" text="NO OK">
      <formula>NOT(ISERROR(SEARCH("NO OK",AA129)))</formula>
    </cfRule>
  </conditionalFormatting>
  <conditionalFormatting sqref="AD38:AD44">
    <cfRule type="containsText" dxfId="741" priority="765" operator="containsText" text="NO OK">
      <formula>NOT(ISERROR(SEARCH("NO OK",AD38)))</formula>
    </cfRule>
  </conditionalFormatting>
  <conditionalFormatting sqref="AD59">
    <cfRule type="containsText" dxfId="740" priority="763" operator="containsText" text="NO OK">
      <formula>NOT(ISERROR(SEARCH("NO OK",AD59)))</formula>
    </cfRule>
  </conditionalFormatting>
  <conditionalFormatting sqref="AD71:AD79">
    <cfRule type="containsText" dxfId="739" priority="761" operator="containsText" text="NO OK">
      <formula>NOT(ISERROR(SEARCH("NO OK",AD71)))</formula>
    </cfRule>
  </conditionalFormatting>
  <conditionalFormatting sqref="AD91">
    <cfRule type="containsText" dxfId="738" priority="759" operator="containsText" text="NO OK">
      <formula>NOT(ISERROR(SEARCH("NO OK",AD91)))</formula>
    </cfRule>
  </conditionalFormatting>
  <conditionalFormatting sqref="AA60">
    <cfRule type="containsText" dxfId="737" priority="796" operator="containsText" text="NO OK">
      <formula>NOT(ISERROR(SEARCH("NO OK",AA60)))</formula>
    </cfRule>
  </conditionalFormatting>
  <conditionalFormatting sqref="AA47:AA56">
    <cfRule type="containsText" dxfId="736" priority="790" operator="containsText" text="NO OK">
      <formula>NOT(ISERROR(SEARCH("NO OK",AA47)))</formula>
    </cfRule>
  </conditionalFormatting>
  <conditionalFormatting sqref="AA94:AA99">
    <cfRule type="containsText" dxfId="735" priority="784" operator="containsText" text="NO OK">
      <formula>NOT(ISERROR(SEARCH("NO OK",AA94)))</formula>
    </cfRule>
  </conditionalFormatting>
  <conditionalFormatting sqref="AA102:AA107">
    <cfRule type="containsText" dxfId="734" priority="783" operator="containsText" text="NO OK">
      <formula>NOT(ISERROR(SEARCH("NO OK",AA102)))</formula>
    </cfRule>
  </conditionalFormatting>
  <conditionalFormatting sqref="AA110">
    <cfRule type="containsText" dxfId="733" priority="782" operator="containsText" text="NO OK">
      <formula>NOT(ISERROR(SEARCH("NO OK",AA110)))</formula>
    </cfRule>
  </conditionalFormatting>
  <conditionalFormatting sqref="AA113:AA115">
    <cfRule type="containsText" dxfId="732" priority="781" operator="containsText" text="NO OK">
      <formula>NOT(ISERROR(SEARCH("NO OK",AA113)))</formula>
    </cfRule>
  </conditionalFormatting>
  <conditionalFormatting sqref="AV28:AV35">
    <cfRule type="containsText" dxfId="731" priority="610" operator="containsText" text="NO OK">
      <formula>NOT(ISERROR(SEARCH("NO OK",AV28)))</formula>
    </cfRule>
  </conditionalFormatting>
  <conditionalFormatting sqref="AJ134">
    <cfRule type="containsText" dxfId="730" priority="723" operator="containsText" text="NO OK">
      <formula>NOT(ISERROR(SEARCH("NO OK",AJ134)))</formula>
    </cfRule>
  </conditionalFormatting>
  <conditionalFormatting sqref="AJ69">
    <cfRule type="containsText" dxfId="729" priority="717" operator="containsText" text="NO OK">
      <formula>NOT(ISERROR(SEARCH("NO OK",AJ69)))</formula>
    </cfRule>
  </conditionalFormatting>
  <conditionalFormatting sqref="AJ80">
    <cfRule type="containsText" dxfId="728" priority="716" operator="containsText" text="NO OK">
      <formula>NOT(ISERROR(SEARCH("NO OK",AJ80)))</formula>
    </cfRule>
  </conditionalFormatting>
  <conditionalFormatting sqref="AJ89">
    <cfRule type="containsText" dxfId="727" priority="715" operator="containsText" text="NO OK">
      <formula>NOT(ISERROR(SEARCH("NO OK",AJ89)))</formula>
    </cfRule>
  </conditionalFormatting>
  <conditionalFormatting sqref="AJ18:AJ26">
    <cfRule type="containsText" dxfId="726" priority="722" operator="containsText" text="NO OK">
      <formula>NOT(ISERROR(SEARCH("NO OK",AJ18)))</formula>
    </cfRule>
  </conditionalFormatting>
  <conditionalFormatting sqref="AJ36">
    <cfRule type="containsText" dxfId="725" priority="721" operator="containsText" text="NO OK">
      <formula>NOT(ISERROR(SEARCH("NO OK",AJ36)))</formula>
    </cfRule>
  </conditionalFormatting>
  <conditionalFormatting sqref="AJ57">
    <cfRule type="containsText" dxfId="724" priority="719" operator="containsText" text="NO OK">
      <formula>NOT(ISERROR(SEARCH("NO OK",AJ57)))</formula>
    </cfRule>
  </conditionalFormatting>
  <conditionalFormatting sqref="AG9:AG16">
    <cfRule type="containsText" dxfId="723" priority="753" operator="containsText" text="NO OK">
      <formula>NOT(ISERROR(SEARCH("NO OK",AG9)))</formula>
    </cfRule>
  </conditionalFormatting>
  <conditionalFormatting sqref="AJ62:AJ68">
    <cfRule type="containsText" dxfId="722" priority="710" operator="containsText" text="NO OK">
      <formula>NOT(ISERROR(SEARCH("NO OK",AJ62)))</formula>
    </cfRule>
  </conditionalFormatting>
  <conditionalFormatting sqref="AG82:AG88">
    <cfRule type="containsText" dxfId="721" priority="734" operator="containsText" text="NO OK">
      <formula>NOT(ISERROR(SEARCH("NO OK",AG82)))</formula>
    </cfRule>
  </conditionalFormatting>
  <conditionalFormatting sqref="AD45">
    <cfRule type="containsText" dxfId="720" priority="772" operator="containsText" text="NO OK">
      <formula>NOT(ISERROR(SEARCH("NO OK",AD45)))</formula>
    </cfRule>
  </conditionalFormatting>
  <conditionalFormatting sqref="AD133">
    <cfRule type="containsText" dxfId="719" priority="778" operator="containsText" text="NO OK">
      <formula>NOT(ISERROR(SEARCH("NO OK",AD133)))</formula>
    </cfRule>
  </conditionalFormatting>
  <conditionalFormatting sqref="AD129:AD130">
    <cfRule type="containsText" dxfId="718" priority="776" operator="containsText" text="NO OK">
      <formula>NOT(ISERROR(SEARCH("NO OK",AD129)))</formula>
    </cfRule>
  </conditionalFormatting>
  <conditionalFormatting sqref="AG38:AG44">
    <cfRule type="containsText" dxfId="717" priority="739" operator="containsText" text="NO OK">
      <formula>NOT(ISERROR(SEARCH("NO OK",AG38)))</formula>
    </cfRule>
  </conditionalFormatting>
  <conditionalFormatting sqref="AG59">
    <cfRule type="containsText" dxfId="716" priority="737" operator="containsText" text="NO OK">
      <formula>NOT(ISERROR(SEARCH("NO OK",AG59)))</formula>
    </cfRule>
  </conditionalFormatting>
  <conditionalFormatting sqref="AG71:AG79">
    <cfRule type="containsText" dxfId="715" priority="735" operator="containsText" text="NO OK">
      <formula>NOT(ISERROR(SEARCH("NO OK",AG71)))</formula>
    </cfRule>
  </conditionalFormatting>
  <conditionalFormatting sqref="AG91">
    <cfRule type="containsText" dxfId="714" priority="733" operator="containsText" text="NO OK">
      <formula>NOT(ISERROR(SEARCH("NO OK",AG91)))</formula>
    </cfRule>
  </conditionalFormatting>
  <conditionalFormatting sqref="AD60">
    <cfRule type="containsText" dxfId="713" priority="770" operator="containsText" text="NO OK">
      <formula>NOT(ISERROR(SEARCH("NO OK",AD60)))</formula>
    </cfRule>
  </conditionalFormatting>
  <conditionalFormatting sqref="AD47:AD56">
    <cfRule type="containsText" dxfId="712" priority="764" operator="containsText" text="NO OK">
      <formula>NOT(ISERROR(SEARCH("NO OK",AD47)))</formula>
    </cfRule>
  </conditionalFormatting>
  <conditionalFormatting sqref="AD94:AD99">
    <cfRule type="containsText" dxfId="711" priority="758" operator="containsText" text="NO OK">
      <formula>NOT(ISERROR(SEARCH("NO OK",AD94)))</formula>
    </cfRule>
  </conditionalFormatting>
  <conditionalFormatting sqref="AD102:AD107">
    <cfRule type="containsText" dxfId="710" priority="757" operator="containsText" text="NO OK">
      <formula>NOT(ISERROR(SEARCH("NO OK",AD102)))</formula>
    </cfRule>
  </conditionalFormatting>
  <conditionalFormatting sqref="AD110">
    <cfRule type="containsText" dxfId="709" priority="756" operator="containsText" text="NO OK">
      <formula>NOT(ISERROR(SEARCH("NO OK",AD110)))</formula>
    </cfRule>
  </conditionalFormatting>
  <conditionalFormatting sqref="AD113:AD115">
    <cfRule type="containsText" dxfId="708" priority="755" operator="containsText" text="NO OK">
      <formula>NOT(ISERROR(SEARCH("NO OK",AD113)))</formula>
    </cfRule>
  </conditionalFormatting>
  <conditionalFormatting sqref="BB38:BB44">
    <cfRule type="containsText" dxfId="707" priority="526" operator="containsText" text="NO OK">
      <formula>NOT(ISERROR(SEARCH("NO OK",BB38)))</formula>
    </cfRule>
  </conditionalFormatting>
  <conditionalFormatting sqref="AM134">
    <cfRule type="containsText" dxfId="706" priority="697" operator="containsText" text="NO OK">
      <formula>NOT(ISERROR(SEARCH("NO OK",AM134)))</formula>
    </cfRule>
  </conditionalFormatting>
  <conditionalFormatting sqref="AM69">
    <cfRule type="containsText" dxfId="705" priority="691" operator="containsText" text="NO OK">
      <formula>NOT(ISERROR(SEARCH("NO OK",AM69)))</formula>
    </cfRule>
  </conditionalFormatting>
  <conditionalFormatting sqref="AM80">
    <cfRule type="containsText" dxfId="704" priority="690" operator="containsText" text="NO OK">
      <formula>NOT(ISERROR(SEARCH("NO OK",AM80)))</formula>
    </cfRule>
  </conditionalFormatting>
  <conditionalFormatting sqref="AM89">
    <cfRule type="containsText" dxfId="703" priority="689" operator="containsText" text="NO OK">
      <formula>NOT(ISERROR(SEARCH("NO OK",AM89)))</formula>
    </cfRule>
  </conditionalFormatting>
  <conditionalFormatting sqref="AM18:AM26">
    <cfRule type="containsText" dxfId="702" priority="696" operator="containsText" text="NO OK">
      <formula>NOT(ISERROR(SEARCH("NO OK",AM18)))</formula>
    </cfRule>
  </conditionalFormatting>
  <conditionalFormatting sqref="AM36">
    <cfRule type="containsText" dxfId="701" priority="695" operator="containsText" text="NO OK">
      <formula>NOT(ISERROR(SEARCH("NO OK",AM36)))</formula>
    </cfRule>
  </conditionalFormatting>
  <conditionalFormatting sqref="AM57">
    <cfRule type="containsText" dxfId="700" priority="693" operator="containsText" text="NO OK">
      <formula>NOT(ISERROR(SEARCH("NO OK",AM57)))</formula>
    </cfRule>
  </conditionalFormatting>
  <conditionalFormatting sqref="AJ9:AJ16">
    <cfRule type="containsText" dxfId="699" priority="727" operator="containsText" text="NO OK">
      <formula>NOT(ISERROR(SEARCH("NO OK",AJ9)))</formula>
    </cfRule>
  </conditionalFormatting>
  <conditionalFormatting sqref="AM62:AM68">
    <cfRule type="containsText" dxfId="698" priority="684" operator="containsText" text="NO OK">
      <formula>NOT(ISERROR(SEARCH("NO OK",AM62)))</formula>
    </cfRule>
  </conditionalFormatting>
  <conditionalFormatting sqref="AJ82:AJ88">
    <cfRule type="containsText" dxfId="697" priority="708" operator="containsText" text="NO OK">
      <formula>NOT(ISERROR(SEARCH("NO OK",AJ82)))</formula>
    </cfRule>
  </conditionalFormatting>
  <conditionalFormatting sqref="AG45">
    <cfRule type="containsText" dxfId="696" priority="746" operator="containsText" text="NO OK">
      <formula>NOT(ISERROR(SEARCH("NO OK",AG45)))</formula>
    </cfRule>
  </conditionalFormatting>
  <conditionalFormatting sqref="AG133">
    <cfRule type="containsText" dxfId="695" priority="752" operator="containsText" text="NO OK">
      <formula>NOT(ISERROR(SEARCH("NO OK",AG133)))</formula>
    </cfRule>
  </conditionalFormatting>
  <conditionalFormatting sqref="AG129:AG130">
    <cfRule type="containsText" dxfId="694" priority="750" operator="containsText" text="NO OK">
      <formula>NOT(ISERROR(SEARCH("NO OK",AG129)))</formula>
    </cfRule>
  </conditionalFormatting>
  <conditionalFormatting sqref="AJ38:AJ44">
    <cfRule type="containsText" dxfId="693" priority="713" operator="containsText" text="NO OK">
      <formula>NOT(ISERROR(SEARCH("NO OK",AJ38)))</formula>
    </cfRule>
  </conditionalFormatting>
  <conditionalFormatting sqref="AJ59">
    <cfRule type="containsText" dxfId="692" priority="711" operator="containsText" text="NO OK">
      <formula>NOT(ISERROR(SEARCH("NO OK",AJ59)))</formula>
    </cfRule>
  </conditionalFormatting>
  <conditionalFormatting sqref="AJ71:AJ79">
    <cfRule type="containsText" dxfId="691" priority="709" operator="containsText" text="NO OK">
      <formula>NOT(ISERROR(SEARCH("NO OK",AJ71)))</formula>
    </cfRule>
  </conditionalFormatting>
  <conditionalFormatting sqref="AJ91">
    <cfRule type="containsText" dxfId="690" priority="707" operator="containsText" text="NO OK">
      <formula>NOT(ISERROR(SEARCH("NO OK",AJ91)))</formula>
    </cfRule>
  </conditionalFormatting>
  <conditionalFormatting sqref="AG60">
    <cfRule type="containsText" dxfId="689" priority="744" operator="containsText" text="NO OK">
      <formula>NOT(ISERROR(SEARCH("NO OK",AG60)))</formula>
    </cfRule>
  </conditionalFormatting>
  <conditionalFormatting sqref="AG47:AG56">
    <cfRule type="containsText" dxfId="688" priority="738" operator="containsText" text="NO OK">
      <formula>NOT(ISERROR(SEARCH("NO OK",AG47)))</formula>
    </cfRule>
  </conditionalFormatting>
  <conditionalFormatting sqref="AG94:AG99">
    <cfRule type="containsText" dxfId="687" priority="732" operator="containsText" text="NO OK">
      <formula>NOT(ISERROR(SEARCH("NO OK",AG94)))</formula>
    </cfRule>
  </conditionalFormatting>
  <conditionalFormatting sqref="AG102:AG107">
    <cfRule type="containsText" dxfId="686" priority="731" operator="containsText" text="NO OK">
      <formula>NOT(ISERROR(SEARCH("NO OK",AG102)))</formula>
    </cfRule>
  </conditionalFormatting>
  <conditionalFormatting sqref="AG110">
    <cfRule type="containsText" dxfId="685" priority="730" operator="containsText" text="NO OK">
      <formula>NOT(ISERROR(SEARCH("NO OK",AG110)))</formula>
    </cfRule>
  </conditionalFormatting>
  <conditionalFormatting sqref="AG113:AG115">
    <cfRule type="containsText" dxfId="684" priority="729" operator="containsText" text="NO OK">
      <formula>NOT(ISERROR(SEARCH("NO OK",AG113)))</formula>
    </cfRule>
  </conditionalFormatting>
  <conditionalFormatting sqref="BE38:BE44">
    <cfRule type="containsText" dxfId="683" priority="500" operator="containsText" text="NO OK">
      <formula>NOT(ISERROR(SEARCH("NO OK",BE38)))</formula>
    </cfRule>
  </conditionalFormatting>
  <conditionalFormatting sqref="AP134">
    <cfRule type="containsText" dxfId="682" priority="671" operator="containsText" text="NO OK">
      <formula>NOT(ISERROR(SEARCH("NO OK",AP134)))</formula>
    </cfRule>
  </conditionalFormatting>
  <conditionalFormatting sqref="AP69">
    <cfRule type="containsText" dxfId="681" priority="665" operator="containsText" text="NO OK">
      <formula>NOT(ISERROR(SEARCH("NO OK",AP69)))</formula>
    </cfRule>
  </conditionalFormatting>
  <conditionalFormatting sqref="AP80">
    <cfRule type="containsText" dxfId="680" priority="664" operator="containsText" text="NO OK">
      <formula>NOT(ISERROR(SEARCH("NO OK",AP80)))</formula>
    </cfRule>
  </conditionalFormatting>
  <conditionalFormatting sqref="AP89">
    <cfRule type="containsText" dxfId="679" priority="663" operator="containsText" text="NO OK">
      <formula>NOT(ISERROR(SEARCH("NO OK",AP89)))</formula>
    </cfRule>
  </conditionalFormatting>
  <conditionalFormatting sqref="AP18:AP26">
    <cfRule type="containsText" dxfId="678" priority="670" operator="containsText" text="NO OK">
      <formula>NOT(ISERROR(SEARCH("NO OK",AP18)))</formula>
    </cfRule>
  </conditionalFormatting>
  <conditionalFormatting sqref="AP36">
    <cfRule type="containsText" dxfId="677" priority="669" operator="containsText" text="NO OK">
      <formula>NOT(ISERROR(SEARCH("NO OK",AP36)))</formula>
    </cfRule>
  </conditionalFormatting>
  <conditionalFormatting sqref="AP57">
    <cfRule type="containsText" dxfId="676" priority="667" operator="containsText" text="NO OK">
      <formula>NOT(ISERROR(SEARCH("NO OK",AP57)))</formula>
    </cfRule>
  </conditionalFormatting>
  <conditionalFormatting sqref="AM9:AM16">
    <cfRule type="containsText" dxfId="675" priority="701" operator="containsText" text="NO OK">
      <formula>NOT(ISERROR(SEARCH("NO OK",AM9)))</formula>
    </cfRule>
  </conditionalFormatting>
  <conditionalFormatting sqref="AP62:AP68">
    <cfRule type="containsText" dxfId="674" priority="658" operator="containsText" text="NO OK">
      <formula>NOT(ISERROR(SEARCH("NO OK",AP62)))</formula>
    </cfRule>
  </conditionalFormatting>
  <conditionalFormatting sqref="AM82:AM88">
    <cfRule type="containsText" dxfId="673" priority="682" operator="containsText" text="NO OK">
      <formula>NOT(ISERROR(SEARCH("NO OK",AM82)))</formula>
    </cfRule>
  </conditionalFormatting>
  <conditionalFormatting sqref="AJ45">
    <cfRule type="containsText" dxfId="672" priority="720" operator="containsText" text="NO OK">
      <formula>NOT(ISERROR(SEARCH("NO OK",AJ45)))</formula>
    </cfRule>
  </conditionalFormatting>
  <conditionalFormatting sqref="AJ133">
    <cfRule type="containsText" dxfId="671" priority="726" operator="containsText" text="NO OK">
      <formula>NOT(ISERROR(SEARCH("NO OK",AJ133)))</formula>
    </cfRule>
  </conditionalFormatting>
  <conditionalFormatting sqref="AJ129:AJ130">
    <cfRule type="containsText" dxfId="670" priority="724" operator="containsText" text="NO OK">
      <formula>NOT(ISERROR(SEARCH("NO OK",AJ129)))</formula>
    </cfRule>
  </conditionalFormatting>
  <conditionalFormatting sqref="AM38:AM44">
    <cfRule type="containsText" dxfId="669" priority="687" operator="containsText" text="NO OK">
      <formula>NOT(ISERROR(SEARCH("NO OK",AM38)))</formula>
    </cfRule>
  </conditionalFormatting>
  <conditionalFormatting sqref="AM59">
    <cfRule type="containsText" dxfId="668" priority="685" operator="containsText" text="NO OK">
      <formula>NOT(ISERROR(SEARCH("NO OK",AM59)))</formula>
    </cfRule>
  </conditionalFormatting>
  <conditionalFormatting sqref="AM71:AM79">
    <cfRule type="containsText" dxfId="667" priority="683" operator="containsText" text="NO OK">
      <formula>NOT(ISERROR(SEARCH("NO OK",AM71)))</formula>
    </cfRule>
  </conditionalFormatting>
  <conditionalFormatting sqref="AM91">
    <cfRule type="containsText" dxfId="666" priority="681" operator="containsText" text="NO OK">
      <formula>NOT(ISERROR(SEARCH("NO OK",AM91)))</formula>
    </cfRule>
  </conditionalFormatting>
  <conditionalFormatting sqref="AJ60">
    <cfRule type="containsText" dxfId="665" priority="718" operator="containsText" text="NO OK">
      <formula>NOT(ISERROR(SEARCH("NO OK",AJ60)))</formula>
    </cfRule>
  </conditionalFormatting>
  <conditionalFormatting sqref="AJ47:AJ56">
    <cfRule type="containsText" dxfId="664" priority="712" operator="containsText" text="NO OK">
      <formula>NOT(ISERROR(SEARCH("NO OK",AJ47)))</formula>
    </cfRule>
  </conditionalFormatting>
  <conditionalFormatting sqref="AJ94:AJ99">
    <cfRule type="containsText" dxfId="663" priority="706" operator="containsText" text="NO OK">
      <formula>NOT(ISERROR(SEARCH("NO OK",AJ94)))</formula>
    </cfRule>
  </conditionalFormatting>
  <conditionalFormatting sqref="AJ102:AJ107">
    <cfRule type="containsText" dxfId="662" priority="705" operator="containsText" text="NO OK">
      <formula>NOT(ISERROR(SEARCH("NO OK",AJ102)))</formula>
    </cfRule>
  </conditionalFormatting>
  <conditionalFormatting sqref="AJ110">
    <cfRule type="containsText" dxfId="661" priority="704" operator="containsText" text="NO OK">
      <formula>NOT(ISERROR(SEARCH("NO OK",AJ110)))</formula>
    </cfRule>
  </conditionalFormatting>
  <conditionalFormatting sqref="AJ113:AJ115">
    <cfRule type="containsText" dxfId="660" priority="703" operator="containsText" text="NO OK">
      <formula>NOT(ISERROR(SEARCH("NO OK",AJ113)))</formula>
    </cfRule>
  </conditionalFormatting>
  <conditionalFormatting sqref="BH38:BH44">
    <cfRule type="containsText" dxfId="659" priority="474" operator="containsText" text="NO OK">
      <formula>NOT(ISERROR(SEARCH("NO OK",BH38)))</formula>
    </cfRule>
  </conditionalFormatting>
  <conditionalFormatting sqref="AS134">
    <cfRule type="containsText" dxfId="658" priority="645" operator="containsText" text="NO OK">
      <formula>NOT(ISERROR(SEARCH("NO OK",AS134)))</formula>
    </cfRule>
  </conditionalFormatting>
  <conditionalFormatting sqref="AS69">
    <cfRule type="containsText" dxfId="657" priority="639" operator="containsText" text="NO OK">
      <formula>NOT(ISERROR(SEARCH("NO OK",AS69)))</formula>
    </cfRule>
  </conditionalFormatting>
  <conditionalFormatting sqref="AS80">
    <cfRule type="containsText" dxfId="656" priority="638" operator="containsText" text="NO OK">
      <formula>NOT(ISERROR(SEARCH("NO OK",AS80)))</formula>
    </cfRule>
  </conditionalFormatting>
  <conditionalFormatting sqref="AS89">
    <cfRule type="containsText" dxfId="655" priority="637" operator="containsText" text="NO OK">
      <formula>NOT(ISERROR(SEARCH("NO OK",AS89)))</formula>
    </cfRule>
  </conditionalFormatting>
  <conditionalFormatting sqref="AS18:AS26">
    <cfRule type="containsText" dxfId="654" priority="644" operator="containsText" text="NO OK">
      <formula>NOT(ISERROR(SEARCH("NO OK",AS18)))</formula>
    </cfRule>
  </conditionalFormatting>
  <conditionalFormatting sqref="AS36">
    <cfRule type="containsText" dxfId="653" priority="643" operator="containsText" text="NO OK">
      <formula>NOT(ISERROR(SEARCH("NO OK",AS36)))</formula>
    </cfRule>
  </conditionalFormatting>
  <conditionalFormatting sqref="AS57">
    <cfRule type="containsText" dxfId="652" priority="641" operator="containsText" text="NO OK">
      <formula>NOT(ISERROR(SEARCH("NO OK",AS57)))</formula>
    </cfRule>
  </conditionalFormatting>
  <conditionalFormatting sqref="AP9:AP16">
    <cfRule type="containsText" dxfId="651" priority="675" operator="containsText" text="NO OK">
      <formula>NOT(ISERROR(SEARCH("NO OK",AP9)))</formula>
    </cfRule>
  </conditionalFormatting>
  <conditionalFormatting sqref="AV102:AV107">
    <cfRule type="containsText" dxfId="650" priority="601" operator="containsText" text="NO OK">
      <formula>NOT(ISERROR(SEARCH("NO OK",AV102)))</formula>
    </cfRule>
  </conditionalFormatting>
  <conditionalFormatting sqref="AP82:AP88">
    <cfRule type="containsText" dxfId="649" priority="656" operator="containsText" text="NO OK">
      <formula>NOT(ISERROR(SEARCH("NO OK",AP82)))</formula>
    </cfRule>
  </conditionalFormatting>
  <conditionalFormatting sqref="AM45">
    <cfRule type="containsText" dxfId="648" priority="694" operator="containsText" text="NO OK">
      <formula>NOT(ISERROR(SEARCH("NO OK",AM45)))</formula>
    </cfRule>
  </conditionalFormatting>
  <conditionalFormatting sqref="AM133">
    <cfRule type="containsText" dxfId="647" priority="700" operator="containsText" text="NO OK">
      <formula>NOT(ISERROR(SEARCH("NO OK",AM133)))</formula>
    </cfRule>
  </conditionalFormatting>
  <conditionalFormatting sqref="AM129:AM130">
    <cfRule type="containsText" dxfId="646" priority="698" operator="containsText" text="NO OK">
      <formula>NOT(ISERROR(SEARCH("NO OK",AM129)))</formula>
    </cfRule>
  </conditionalFormatting>
  <conditionalFormatting sqref="AP38:AP44">
    <cfRule type="containsText" dxfId="645" priority="661" operator="containsText" text="NO OK">
      <formula>NOT(ISERROR(SEARCH("NO OK",AP38)))</formula>
    </cfRule>
  </conditionalFormatting>
  <conditionalFormatting sqref="AP59">
    <cfRule type="containsText" dxfId="644" priority="659" operator="containsText" text="NO OK">
      <formula>NOT(ISERROR(SEARCH("NO OK",AP59)))</formula>
    </cfRule>
  </conditionalFormatting>
  <conditionalFormatting sqref="AP71:AP79">
    <cfRule type="containsText" dxfId="643" priority="657" operator="containsText" text="NO OK">
      <formula>NOT(ISERROR(SEARCH("NO OK",AP71)))</formula>
    </cfRule>
  </conditionalFormatting>
  <conditionalFormatting sqref="AP91">
    <cfRule type="containsText" dxfId="642" priority="655" operator="containsText" text="NO OK">
      <formula>NOT(ISERROR(SEARCH("NO OK",AP91)))</formula>
    </cfRule>
  </conditionalFormatting>
  <conditionalFormatting sqref="AM60">
    <cfRule type="containsText" dxfId="641" priority="692" operator="containsText" text="NO OK">
      <formula>NOT(ISERROR(SEARCH("NO OK",AM60)))</formula>
    </cfRule>
  </conditionalFormatting>
  <conditionalFormatting sqref="AM47:AM56">
    <cfRule type="containsText" dxfId="640" priority="686" operator="containsText" text="NO OK">
      <formula>NOT(ISERROR(SEARCH("NO OK",AM47)))</formula>
    </cfRule>
  </conditionalFormatting>
  <conditionalFormatting sqref="AM94:AM99">
    <cfRule type="containsText" dxfId="639" priority="680" operator="containsText" text="NO OK">
      <formula>NOT(ISERROR(SEARCH("NO OK",AM94)))</formula>
    </cfRule>
  </conditionalFormatting>
  <conditionalFormatting sqref="AM102:AM107">
    <cfRule type="containsText" dxfId="638" priority="679" operator="containsText" text="NO OK">
      <formula>NOT(ISERROR(SEARCH("NO OK",AM102)))</formula>
    </cfRule>
  </conditionalFormatting>
  <conditionalFormatting sqref="AM110">
    <cfRule type="containsText" dxfId="637" priority="678" operator="containsText" text="NO OK">
      <formula>NOT(ISERROR(SEARCH("NO OK",AM110)))</formula>
    </cfRule>
  </conditionalFormatting>
  <conditionalFormatting sqref="AM113:AM115">
    <cfRule type="containsText" dxfId="636" priority="677" operator="containsText" text="NO OK">
      <formula>NOT(ISERROR(SEARCH("NO OK",AM113)))</formula>
    </cfRule>
  </conditionalFormatting>
  <conditionalFormatting sqref="BK59">
    <cfRule type="containsText" dxfId="635" priority="446" operator="containsText" text="NO OK">
      <formula>NOT(ISERROR(SEARCH("NO OK",BK59)))</formula>
    </cfRule>
  </conditionalFormatting>
  <conditionalFormatting sqref="AY60">
    <cfRule type="containsText" dxfId="634" priority="588" operator="containsText" text="NO OK">
      <formula>NOT(ISERROR(SEARCH("NO OK",AY60)))</formula>
    </cfRule>
  </conditionalFormatting>
  <conditionalFormatting sqref="AY47:AY56">
    <cfRule type="containsText" dxfId="633" priority="582" operator="containsText" text="NO OK">
      <formula>NOT(ISERROR(SEARCH("NO OK",AY47)))</formula>
    </cfRule>
  </conditionalFormatting>
  <conditionalFormatting sqref="AY59">
    <cfRule type="containsText" dxfId="632" priority="581" operator="containsText" text="NO OK">
      <formula>NOT(ISERROR(SEARCH("NO OK",AY59)))</formula>
    </cfRule>
  </conditionalFormatting>
  <conditionalFormatting sqref="AY62:AY68">
    <cfRule type="containsText" dxfId="631" priority="580" operator="containsText" text="NO OK">
      <formula>NOT(ISERROR(SEARCH("NO OK",AY62)))</formula>
    </cfRule>
  </conditionalFormatting>
  <conditionalFormatting sqref="AY69">
    <cfRule type="containsText" dxfId="630" priority="587" operator="containsText" text="NO OK">
      <formula>NOT(ISERROR(SEARCH("NO OK",AY69)))</formula>
    </cfRule>
  </conditionalFormatting>
  <conditionalFormatting sqref="AY80">
    <cfRule type="containsText" dxfId="629" priority="586" operator="containsText" text="NO OK">
      <formula>NOT(ISERROR(SEARCH("NO OK",AY80)))</formula>
    </cfRule>
  </conditionalFormatting>
  <conditionalFormatting sqref="AY28:AY35">
    <cfRule type="containsText" dxfId="628" priority="584" operator="containsText" text="NO OK">
      <formula>NOT(ISERROR(SEARCH("NO OK",AY28)))</formula>
    </cfRule>
  </conditionalFormatting>
  <conditionalFormatting sqref="AS9:AS16">
    <cfRule type="containsText" dxfId="627" priority="649" operator="containsText" text="NO OK">
      <formula>NOT(ISERROR(SEARCH("NO OK",AS9)))</formula>
    </cfRule>
  </conditionalFormatting>
  <conditionalFormatting sqref="AS62:AS68">
    <cfRule type="containsText" dxfId="626" priority="632" operator="containsText" text="NO OK">
      <formula>NOT(ISERROR(SEARCH("NO OK",AS62)))</formula>
    </cfRule>
  </conditionalFormatting>
  <conditionalFormatting sqref="AV113:AV115">
    <cfRule type="containsText" dxfId="625" priority="599" operator="containsText" text="NO OK">
      <formula>NOT(ISERROR(SEARCH("NO OK",AV113)))</formula>
    </cfRule>
  </conditionalFormatting>
  <conditionalFormatting sqref="AP45">
    <cfRule type="containsText" dxfId="624" priority="668" operator="containsText" text="NO OK">
      <formula>NOT(ISERROR(SEARCH("NO OK",AP45)))</formula>
    </cfRule>
  </conditionalFormatting>
  <conditionalFormatting sqref="AP133">
    <cfRule type="containsText" dxfId="623" priority="674" operator="containsText" text="NO OK">
      <formula>NOT(ISERROR(SEARCH("NO OK",AP133)))</formula>
    </cfRule>
  </conditionalFormatting>
  <conditionalFormatting sqref="AP129:AP130">
    <cfRule type="containsText" dxfId="622" priority="672" operator="containsText" text="NO OK">
      <formula>NOT(ISERROR(SEARCH("NO OK",AP129)))</formula>
    </cfRule>
  </conditionalFormatting>
  <conditionalFormatting sqref="AS38:AS44">
    <cfRule type="containsText" dxfId="621" priority="635" operator="containsText" text="NO OK">
      <formula>NOT(ISERROR(SEARCH("NO OK",AS38)))</formula>
    </cfRule>
  </conditionalFormatting>
  <conditionalFormatting sqref="AS59">
    <cfRule type="containsText" dxfId="620" priority="633" operator="containsText" text="NO OK">
      <formula>NOT(ISERROR(SEARCH("NO OK",AS59)))</formula>
    </cfRule>
  </conditionalFormatting>
  <conditionalFormatting sqref="AS71:AS79">
    <cfRule type="containsText" dxfId="619" priority="631" operator="containsText" text="NO OK">
      <formula>NOT(ISERROR(SEARCH("NO OK",AS71)))</formula>
    </cfRule>
  </conditionalFormatting>
  <conditionalFormatting sqref="BB94:BB99">
    <cfRule type="containsText" dxfId="618" priority="519" operator="containsText" text="NO OK">
      <formula>NOT(ISERROR(SEARCH("NO OK",BB94)))</formula>
    </cfRule>
  </conditionalFormatting>
  <conditionalFormatting sqref="AP60">
    <cfRule type="containsText" dxfId="617" priority="666" operator="containsText" text="NO OK">
      <formula>NOT(ISERROR(SEARCH("NO OK",AP60)))</formula>
    </cfRule>
  </conditionalFormatting>
  <conditionalFormatting sqref="AP47:AP56">
    <cfRule type="containsText" dxfId="616" priority="660" operator="containsText" text="NO OK">
      <formula>NOT(ISERROR(SEARCH("NO OK",AP47)))</formula>
    </cfRule>
  </conditionalFormatting>
  <conditionalFormatting sqref="AP94:AP99">
    <cfRule type="containsText" dxfId="615" priority="654" operator="containsText" text="NO OK">
      <formula>NOT(ISERROR(SEARCH("NO OK",AP94)))</formula>
    </cfRule>
  </conditionalFormatting>
  <conditionalFormatting sqref="AP102:AP107">
    <cfRule type="containsText" dxfId="614" priority="653" operator="containsText" text="NO OK">
      <formula>NOT(ISERROR(SEARCH("NO OK",AP102)))</formula>
    </cfRule>
  </conditionalFormatting>
  <conditionalFormatting sqref="AP110">
    <cfRule type="containsText" dxfId="613" priority="652" operator="containsText" text="NO OK">
      <formula>NOT(ISERROR(SEARCH("NO OK",AP110)))</formula>
    </cfRule>
  </conditionalFormatting>
  <conditionalFormatting sqref="AP113:AP115">
    <cfRule type="containsText" dxfId="612" priority="651" operator="containsText" text="NO OK">
      <formula>NOT(ISERROR(SEARCH("NO OK",AP113)))</formula>
    </cfRule>
  </conditionalFormatting>
  <conditionalFormatting sqref="BN47:BN56">
    <cfRule type="containsText" dxfId="611" priority="419" operator="containsText" text="NO OK">
      <formula>NOT(ISERROR(SEARCH("NO OK",BN47)))</formula>
    </cfRule>
  </conditionalFormatting>
  <conditionalFormatting sqref="AV134">
    <cfRule type="containsText" dxfId="610" priority="619" operator="containsText" text="NO OK">
      <formula>NOT(ISERROR(SEARCH("NO OK",AV134)))</formula>
    </cfRule>
  </conditionalFormatting>
  <conditionalFormatting sqref="AV18:AV26">
    <cfRule type="containsText" dxfId="609" priority="618" operator="containsText" text="NO OK">
      <formula>NOT(ISERROR(SEARCH("NO OK",AV18)))</formula>
    </cfRule>
  </conditionalFormatting>
  <conditionalFormatting sqref="AV36">
    <cfRule type="containsText" dxfId="608" priority="617" operator="containsText" text="NO OK">
      <formula>NOT(ISERROR(SEARCH("NO OK",AV36)))</formula>
    </cfRule>
  </conditionalFormatting>
  <conditionalFormatting sqref="AV80">
    <cfRule type="containsText" dxfId="607" priority="612" operator="containsText" text="NO OK">
      <formula>NOT(ISERROR(SEARCH("NO OK",AV80)))</formula>
    </cfRule>
  </conditionalFormatting>
  <conditionalFormatting sqref="AV89">
    <cfRule type="containsText" dxfId="606" priority="611" operator="containsText" text="NO OK">
      <formula>NOT(ISERROR(SEARCH("NO OK",AV89)))</formula>
    </cfRule>
  </conditionalFormatting>
  <conditionalFormatting sqref="AV57">
    <cfRule type="containsText" dxfId="605" priority="615" operator="containsText" text="NO OK">
      <formula>NOT(ISERROR(SEARCH("NO OK",AV57)))</formula>
    </cfRule>
  </conditionalFormatting>
  <conditionalFormatting sqref="AV69">
    <cfRule type="containsText" dxfId="604" priority="613" operator="containsText" text="NO OK">
      <formula>NOT(ISERROR(SEARCH("NO OK",AV69)))</formula>
    </cfRule>
  </conditionalFormatting>
  <conditionalFormatting sqref="AY102:AY107">
    <cfRule type="containsText" dxfId="603" priority="575" operator="containsText" text="NO OK">
      <formula>NOT(ISERROR(SEARCH("NO OK",AY102)))</formula>
    </cfRule>
  </conditionalFormatting>
  <conditionalFormatting sqref="AY18:AY26">
    <cfRule type="containsText" dxfId="602" priority="592" operator="containsText" text="NO OK">
      <formula>NOT(ISERROR(SEARCH("NO OK",AY18)))</formula>
    </cfRule>
  </conditionalFormatting>
  <conditionalFormatting sqref="AY82:AY88">
    <cfRule type="containsText" dxfId="601" priority="578" operator="containsText" text="NO OK">
      <formula>NOT(ISERROR(SEARCH("NO OK",AY82)))</formula>
    </cfRule>
  </conditionalFormatting>
  <conditionalFormatting sqref="AY94:AY99">
    <cfRule type="containsText" dxfId="600" priority="576" operator="containsText" text="NO OK">
      <formula>NOT(ISERROR(SEARCH("NO OK",AY94)))</formula>
    </cfRule>
  </conditionalFormatting>
  <conditionalFormatting sqref="AY110">
    <cfRule type="containsText" dxfId="599" priority="574" operator="containsText" text="NO OK">
      <formula>NOT(ISERROR(SEARCH("NO OK",AY110)))</formula>
    </cfRule>
  </conditionalFormatting>
  <conditionalFormatting sqref="AS82:AS88">
    <cfRule type="containsText" dxfId="598" priority="630" operator="containsText" text="NO OK">
      <formula>NOT(ISERROR(SEARCH("NO OK",AS82)))</formula>
    </cfRule>
  </conditionalFormatting>
  <conditionalFormatting sqref="AS91">
    <cfRule type="containsText" dxfId="597" priority="629" operator="containsText" text="NO OK">
      <formula>NOT(ISERROR(SEARCH("NO OK",AS91)))</formula>
    </cfRule>
  </conditionalFormatting>
  <conditionalFormatting sqref="AS45">
    <cfRule type="containsText" dxfId="596" priority="642" operator="containsText" text="NO OK">
      <formula>NOT(ISERROR(SEARCH("NO OK",AS45)))</formula>
    </cfRule>
  </conditionalFormatting>
  <conditionalFormatting sqref="AS133">
    <cfRule type="containsText" dxfId="595" priority="648" operator="containsText" text="NO OK">
      <formula>NOT(ISERROR(SEARCH("NO OK",AS133)))</formula>
    </cfRule>
  </conditionalFormatting>
  <conditionalFormatting sqref="Y135">
    <cfRule type="containsText" dxfId="594" priority="551" operator="containsText" text="NO">
      <formula>NOT(ISERROR(SEARCH("NO",Y135)))</formula>
    </cfRule>
  </conditionalFormatting>
  <conditionalFormatting sqref="AS129:AS130">
    <cfRule type="containsText" dxfId="593" priority="646" operator="containsText" text="NO OK">
      <formula>NOT(ISERROR(SEARCH("NO OK",AS129)))</formula>
    </cfRule>
  </conditionalFormatting>
  <conditionalFormatting sqref="AS60">
    <cfRule type="containsText" dxfId="592" priority="640" operator="containsText" text="NO OK">
      <formula>NOT(ISERROR(SEARCH("NO OK",AS60)))</formula>
    </cfRule>
  </conditionalFormatting>
  <conditionalFormatting sqref="AS47:AS56">
    <cfRule type="containsText" dxfId="591" priority="634" operator="containsText" text="NO OK">
      <formula>NOT(ISERROR(SEARCH("NO OK",AS47)))</formula>
    </cfRule>
  </conditionalFormatting>
  <conditionalFormatting sqref="AS94:AS99">
    <cfRule type="containsText" dxfId="590" priority="628" operator="containsText" text="NO OK">
      <formula>NOT(ISERROR(SEARCH("NO OK",AS94)))</formula>
    </cfRule>
  </conditionalFormatting>
  <conditionalFormatting sqref="AS102:AS107">
    <cfRule type="containsText" dxfId="589" priority="627" operator="containsText" text="NO OK">
      <formula>NOT(ISERROR(SEARCH("NO OK",AS102)))</formula>
    </cfRule>
  </conditionalFormatting>
  <conditionalFormatting sqref="AS110">
    <cfRule type="containsText" dxfId="588" priority="626" operator="containsText" text="NO OK">
      <formula>NOT(ISERROR(SEARCH("NO OK",AS110)))</formula>
    </cfRule>
  </conditionalFormatting>
  <conditionalFormatting sqref="AS113:AS115">
    <cfRule type="containsText" dxfId="587" priority="625" operator="containsText" text="NO OK">
      <formula>NOT(ISERROR(SEARCH("NO OK",AS113)))</formula>
    </cfRule>
  </conditionalFormatting>
  <conditionalFormatting sqref="BQ47:BQ56">
    <cfRule type="containsText" dxfId="586" priority="392" operator="containsText" text="NO OK">
      <formula>NOT(ISERROR(SEARCH("NO OK",BQ47)))</formula>
    </cfRule>
  </conditionalFormatting>
  <conditionalFormatting sqref="BB18:BB26">
    <cfRule type="containsText" dxfId="585" priority="535" operator="containsText" text="NO OK">
      <formula>NOT(ISERROR(SEARCH("NO OK",BB18)))</formula>
    </cfRule>
  </conditionalFormatting>
  <conditionalFormatting sqref="BB80">
    <cfRule type="containsText" dxfId="584" priority="529" operator="containsText" text="NO OK">
      <formula>NOT(ISERROR(SEARCH("NO OK",BB80)))</formula>
    </cfRule>
  </conditionalFormatting>
  <conditionalFormatting sqref="BB89">
    <cfRule type="containsText" dxfId="583" priority="528" operator="containsText" text="NO OK">
      <formula>NOT(ISERROR(SEARCH("NO OK",BB89)))</formula>
    </cfRule>
  </conditionalFormatting>
  <conditionalFormatting sqref="BB28:BB35">
    <cfRule type="containsText" dxfId="582" priority="527" operator="containsText" text="NO OK">
      <formula>NOT(ISERROR(SEARCH("NO OK",BB28)))</formula>
    </cfRule>
  </conditionalFormatting>
  <conditionalFormatting sqref="BB36">
    <cfRule type="containsText" dxfId="581" priority="534" operator="containsText" text="NO OK">
      <formula>NOT(ISERROR(SEARCH("NO OK",BB36)))</formula>
    </cfRule>
  </conditionalFormatting>
  <conditionalFormatting sqref="BB45">
    <cfRule type="containsText" dxfId="580" priority="533" operator="containsText" text="NO OK">
      <formula>NOT(ISERROR(SEARCH("NO OK",BB45)))</formula>
    </cfRule>
  </conditionalFormatting>
  <conditionalFormatting sqref="BB60">
    <cfRule type="containsText" dxfId="579" priority="531" operator="containsText" text="NO OK">
      <formula>NOT(ISERROR(SEARCH("NO OK",BB60)))</formula>
    </cfRule>
  </conditionalFormatting>
  <conditionalFormatting sqref="AV9:AV16">
    <cfRule type="containsText" dxfId="578" priority="623" operator="containsText" text="NO OK">
      <formula>NOT(ISERROR(SEARCH("NO OK",AV9)))</formula>
    </cfRule>
  </conditionalFormatting>
  <conditionalFormatting sqref="AV62:AV68">
    <cfRule type="containsText" dxfId="577" priority="606" operator="containsText" text="NO OK">
      <formula>NOT(ISERROR(SEARCH("NO OK",AV62)))</formula>
    </cfRule>
  </conditionalFormatting>
  <conditionalFormatting sqref="AV38:AV44">
    <cfRule type="containsText" dxfId="576" priority="609" operator="containsText" text="NO OK">
      <formula>NOT(ISERROR(SEARCH("NO OK",AV38)))</formula>
    </cfRule>
  </conditionalFormatting>
  <conditionalFormatting sqref="AV59">
    <cfRule type="containsText" dxfId="575" priority="607" operator="containsText" text="NO OK">
      <formula>NOT(ISERROR(SEARCH("NO OK",AV59)))</formula>
    </cfRule>
  </conditionalFormatting>
  <conditionalFormatting sqref="AV71:AV79">
    <cfRule type="containsText" dxfId="574" priority="605" operator="containsText" text="NO OK">
      <formula>NOT(ISERROR(SEARCH("NO OK",AV71)))</formula>
    </cfRule>
  </conditionalFormatting>
  <conditionalFormatting sqref="AV82:AV88">
    <cfRule type="containsText" dxfId="573" priority="604" operator="containsText" text="NO OK">
      <formula>NOT(ISERROR(SEARCH("NO OK",AV82)))</formula>
    </cfRule>
  </conditionalFormatting>
  <conditionalFormatting sqref="AV45">
    <cfRule type="containsText" dxfId="572" priority="616" operator="containsText" text="NO OK">
      <formula>NOT(ISERROR(SEARCH("NO OK",AV45)))</formula>
    </cfRule>
  </conditionalFormatting>
  <conditionalFormatting sqref="AV133">
    <cfRule type="containsText" dxfId="571" priority="622" operator="containsText" text="NO OK">
      <formula>NOT(ISERROR(SEARCH("NO OK",AV133)))</formula>
    </cfRule>
  </conditionalFormatting>
  <conditionalFormatting sqref="AV129:AV130">
    <cfRule type="containsText" dxfId="570" priority="620" operator="containsText" text="NO OK">
      <formula>NOT(ISERROR(SEARCH("NO OK",AV129)))</formula>
    </cfRule>
  </conditionalFormatting>
  <conditionalFormatting sqref="AV91">
    <cfRule type="containsText" dxfId="569" priority="603" operator="containsText" text="NO OK">
      <formula>NOT(ISERROR(SEARCH("NO OK",AV91)))</formula>
    </cfRule>
  </conditionalFormatting>
  <conditionalFormatting sqref="AV60">
    <cfRule type="containsText" dxfId="568" priority="614" operator="containsText" text="NO OK">
      <formula>NOT(ISERROR(SEARCH("NO OK",AV60)))</formula>
    </cfRule>
  </conditionalFormatting>
  <conditionalFormatting sqref="AV47:AV56">
    <cfRule type="containsText" dxfId="567" priority="608" operator="containsText" text="NO OK">
      <formula>NOT(ISERROR(SEARCH("NO OK",AV47)))</formula>
    </cfRule>
  </conditionalFormatting>
  <conditionalFormatting sqref="AV94:AV99">
    <cfRule type="containsText" dxfId="566" priority="602" operator="containsText" text="NO OK">
      <formula>NOT(ISERROR(SEARCH("NO OK",AV94)))</formula>
    </cfRule>
  </conditionalFormatting>
  <conditionalFormatting sqref="BB71:BB79">
    <cfRule type="containsText" dxfId="565" priority="522" operator="containsText" text="NO OK">
      <formula>NOT(ISERROR(SEARCH("NO OK",BB71)))</formula>
    </cfRule>
  </conditionalFormatting>
  <conditionalFormatting sqref="AV110">
    <cfRule type="containsText" dxfId="564" priority="600" operator="containsText" text="NO OK">
      <formula>NOT(ISERROR(SEARCH("NO OK",AV110)))</formula>
    </cfRule>
  </conditionalFormatting>
  <conditionalFormatting sqref="AY118">
    <cfRule type="containsText" dxfId="563" priority="572" operator="containsText" text="NO OK">
      <formula>NOT(ISERROR(SEARCH("NO OK",AY118)))</formula>
    </cfRule>
  </conditionalFormatting>
  <conditionalFormatting sqref="BB91">
    <cfRule type="containsText" dxfId="562" priority="520" operator="containsText" text="NO OK">
      <formula>NOT(ISERROR(SEARCH("NO OK",BB91)))</formula>
    </cfRule>
  </conditionalFormatting>
  <conditionalFormatting sqref="BE60">
    <cfRule type="containsText" dxfId="561" priority="505" operator="containsText" text="NO OK">
      <formula>NOT(ISERROR(SEARCH("NO OK",BE60)))</formula>
    </cfRule>
  </conditionalFormatting>
  <conditionalFormatting sqref="AY134">
    <cfRule type="containsText" dxfId="560" priority="593" operator="containsText" text="NO OK">
      <formula>NOT(ISERROR(SEARCH("NO OK",AY134)))</formula>
    </cfRule>
  </conditionalFormatting>
  <conditionalFormatting sqref="BB133">
    <cfRule type="containsText" dxfId="559" priority="539" operator="containsText" text="NO OK">
      <formula>NOT(ISERROR(SEARCH("NO OK",BB133)))</formula>
    </cfRule>
  </conditionalFormatting>
  <conditionalFormatting sqref="AY36">
    <cfRule type="containsText" dxfId="558" priority="591" operator="containsText" text="NO OK">
      <formula>NOT(ISERROR(SEARCH("NO OK",AY36)))</formula>
    </cfRule>
  </conditionalFormatting>
  <conditionalFormatting sqref="BE45">
    <cfRule type="containsText" dxfId="557" priority="507" operator="containsText" text="NO OK">
      <formula>NOT(ISERROR(SEARCH("NO OK",BE45)))</formula>
    </cfRule>
  </conditionalFormatting>
  <conditionalFormatting sqref="AY89">
    <cfRule type="containsText" dxfId="556" priority="585" operator="containsText" text="NO OK">
      <formula>NOT(ISERROR(SEARCH("NO OK",AY89)))</formula>
    </cfRule>
  </conditionalFormatting>
  <conditionalFormatting sqref="AY57">
    <cfRule type="containsText" dxfId="555" priority="589" operator="containsText" text="NO OK">
      <formula>NOT(ISERROR(SEARCH("NO OK",AY57)))</formula>
    </cfRule>
  </conditionalFormatting>
  <conditionalFormatting sqref="BE36">
    <cfRule type="containsText" dxfId="554" priority="508" operator="containsText" text="NO OK">
      <formula>NOT(ISERROR(SEARCH("NO OK",BE36)))</formula>
    </cfRule>
  </conditionalFormatting>
  <conditionalFormatting sqref="AY9:AY16">
    <cfRule type="containsText" dxfId="553" priority="597" operator="containsText" text="NO OK">
      <formula>NOT(ISERROR(SEARCH("NO OK",AY9)))</formula>
    </cfRule>
  </conditionalFormatting>
  <conditionalFormatting sqref="BE28:BE35">
    <cfRule type="containsText" dxfId="552" priority="501" operator="containsText" text="NO OK">
      <formula>NOT(ISERROR(SEARCH("NO OK",BE28)))</formula>
    </cfRule>
  </conditionalFormatting>
  <conditionalFormatting sqref="AY38:AY44">
    <cfRule type="containsText" dxfId="551" priority="583" operator="containsText" text="NO OK">
      <formula>NOT(ISERROR(SEARCH("NO OK",AY38)))</formula>
    </cfRule>
  </conditionalFormatting>
  <conditionalFormatting sqref="BE89">
    <cfRule type="containsText" dxfId="550" priority="502" operator="containsText" text="NO OK">
      <formula>NOT(ISERROR(SEARCH("NO OK",BE89)))</formula>
    </cfRule>
  </conditionalFormatting>
  <conditionalFormatting sqref="AY71:AY79">
    <cfRule type="containsText" dxfId="549" priority="579" operator="containsText" text="NO OK">
      <formula>NOT(ISERROR(SEARCH("NO OK",AY71)))</formula>
    </cfRule>
  </conditionalFormatting>
  <conditionalFormatting sqref="BB47:BB56">
    <cfRule type="containsText" dxfId="548" priority="525" operator="containsText" text="NO OK">
      <formula>NOT(ISERROR(SEARCH("NO OK",BB47)))</formula>
    </cfRule>
  </conditionalFormatting>
  <conditionalFormatting sqref="BB129:BB130">
    <cfRule type="containsText" dxfId="547" priority="537" operator="containsText" text="NO OK">
      <formula>NOT(ISERROR(SEARCH("NO OK",BB129)))</formula>
    </cfRule>
  </conditionalFormatting>
  <conditionalFormatting sqref="AY133">
    <cfRule type="containsText" dxfId="546" priority="596" operator="containsText" text="NO OK">
      <formula>NOT(ISERROR(SEARCH("NO OK",AY133)))</formula>
    </cfRule>
  </conditionalFormatting>
  <conditionalFormatting sqref="AW135">
    <cfRule type="containsText" dxfId="545" priority="595" operator="containsText" text="NO">
      <formula>NOT(ISERROR(SEARCH("NO",AW135)))</formula>
    </cfRule>
  </conditionalFormatting>
  <conditionalFormatting sqref="AY129:AY130">
    <cfRule type="containsText" dxfId="544" priority="594" operator="containsText" text="NO OK">
      <formula>NOT(ISERROR(SEARCH("NO OK",AY129)))</formula>
    </cfRule>
  </conditionalFormatting>
  <conditionalFormatting sqref="AY91">
    <cfRule type="containsText" dxfId="543" priority="577" operator="containsText" text="NO OK">
      <formula>NOT(ISERROR(SEARCH("NO OK",AY91)))</formula>
    </cfRule>
  </conditionalFormatting>
  <conditionalFormatting sqref="BE18:BE26">
    <cfRule type="containsText" dxfId="542" priority="509" operator="containsText" text="NO OK">
      <formula>NOT(ISERROR(SEARCH("NO OK",BE18)))</formula>
    </cfRule>
  </conditionalFormatting>
  <conditionalFormatting sqref="BE80">
    <cfRule type="containsText" dxfId="541" priority="503" operator="containsText" text="NO OK">
      <formula>NOT(ISERROR(SEARCH("NO OK",BE80)))</formula>
    </cfRule>
  </conditionalFormatting>
  <conditionalFormatting sqref="BB62:BB68">
    <cfRule type="containsText" dxfId="540" priority="523" operator="containsText" text="NO OK">
      <formula>NOT(ISERROR(SEARCH("NO OK",BB62)))</formula>
    </cfRule>
  </conditionalFormatting>
  <conditionalFormatting sqref="BE91">
    <cfRule type="containsText" dxfId="539" priority="494" operator="containsText" text="NO OK">
      <formula>NOT(ISERROR(SEARCH("NO OK",BE91)))</formula>
    </cfRule>
  </conditionalFormatting>
  <conditionalFormatting sqref="BB82:BB88">
    <cfRule type="containsText" dxfId="538" priority="521" operator="containsText" text="NO OK">
      <formula>NOT(ISERROR(SEARCH("NO OK",BB82)))</formula>
    </cfRule>
  </conditionalFormatting>
  <conditionalFormatting sqref="AY113:AY115">
    <cfRule type="containsText" dxfId="537" priority="573" operator="containsText" text="NO OK">
      <formula>NOT(ISERROR(SEARCH("NO OK",AY113)))</formula>
    </cfRule>
  </conditionalFormatting>
  <conditionalFormatting sqref="AY125">
    <cfRule type="cellIs" dxfId="536" priority="571" operator="equal">
      <formula>"NO OK"</formula>
    </cfRule>
  </conditionalFormatting>
  <conditionalFormatting sqref="AV125">
    <cfRule type="cellIs" dxfId="535" priority="570" operator="equal">
      <formula>"NO OK"</formula>
    </cfRule>
  </conditionalFormatting>
  <conditionalFormatting sqref="AP125">
    <cfRule type="cellIs" dxfId="534" priority="569" operator="equal">
      <formula>"NO OK"</formula>
    </cfRule>
  </conditionalFormatting>
  <conditionalFormatting sqref="AM125">
    <cfRule type="cellIs" dxfId="533" priority="568" operator="equal">
      <formula>"NO OK"</formula>
    </cfRule>
  </conditionalFormatting>
  <conditionalFormatting sqref="AJ125">
    <cfRule type="cellIs" dxfId="532" priority="567" operator="equal">
      <formula>"NO OK"</formula>
    </cfRule>
  </conditionalFormatting>
  <conditionalFormatting sqref="AG125">
    <cfRule type="cellIs" dxfId="531" priority="566" operator="equal">
      <formula>"NO OK"</formula>
    </cfRule>
  </conditionalFormatting>
  <conditionalFormatting sqref="AD125">
    <cfRule type="cellIs" dxfId="530" priority="565" operator="equal">
      <formula>"NO OK"</formula>
    </cfRule>
  </conditionalFormatting>
  <conditionalFormatting sqref="AA125">
    <cfRule type="cellIs" dxfId="529" priority="564" operator="equal">
      <formula>"NO OK"</formula>
    </cfRule>
  </conditionalFormatting>
  <conditionalFormatting sqref="X125">
    <cfRule type="cellIs" dxfId="528" priority="563" operator="equal">
      <formula>"NO OK"</formula>
    </cfRule>
  </conditionalFormatting>
  <conditionalFormatting sqref="U125">
    <cfRule type="cellIs" dxfId="527" priority="562" operator="equal">
      <formula>"NO OK"</formula>
    </cfRule>
  </conditionalFormatting>
  <conditionalFormatting sqref="R125">
    <cfRule type="cellIs" dxfId="526" priority="561" operator="equal">
      <formula>"NO OK"</formula>
    </cfRule>
  </conditionalFormatting>
  <conditionalFormatting sqref="O125">
    <cfRule type="cellIs" dxfId="525" priority="560" operator="equal">
      <formula>"NO OK"</formula>
    </cfRule>
  </conditionalFormatting>
  <conditionalFormatting sqref="I125">
    <cfRule type="cellIs" dxfId="524" priority="559" operator="equal">
      <formula>"NO OK"</formula>
    </cfRule>
  </conditionalFormatting>
  <conditionalFormatting sqref="AT135">
    <cfRule type="containsText" dxfId="523" priority="558" operator="containsText" text="NO">
      <formula>NOT(ISERROR(SEARCH("NO",AT135)))</formula>
    </cfRule>
  </conditionalFormatting>
  <conditionalFormatting sqref="AQ135">
    <cfRule type="containsText" dxfId="522" priority="557" operator="containsText" text="NO">
      <formula>NOT(ISERROR(SEARCH("NO",AQ135)))</formula>
    </cfRule>
  </conditionalFormatting>
  <conditionalFormatting sqref="AK135">
    <cfRule type="containsText" dxfId="521" priority="555" operator="containsText" text="NO">
      <formula>NOT(ISERROR(SEARCH("NO",AK135)))</formula>
    </cfRule>
  </conditionalFormatting>
  <conditionalFormatting sqref="AH135">
    <cfRule type="containsText" dxfId="520" priority="554" operator="containsText" text="NO">
      <formula>NOT(ISERROR(SEARCH("NO",AH135)))</formula>
    </cfRule>
  </conditionalFormatting>
  <conditionalFormatting sqref="AE135">
    <cfRule type="containsText" dxfId="519" priority="553" operator="containsText" text="NO">
      <formula>NOT(ISERROR(SEARCH("NO",AE135)))</formula>
    </cfRule>
  </conditionalFormatting>
  <conditionalFormatting sqref="AB135">
    <cfRule type="containsText" dxfId="518" priority="552" operator="containsText" text="NO">
      <formula>NOT(ISERROR(SEARCH("NO",AB135)))</formula>
    </cfRule>
  </conditionalFormatting>
  <conditionalFormatting sqref="S135">
    <cfRule type="containsText" dxfId="517" priority="549" operator="containsText" text="NO">
      <formula>NOT(ISERROR(SEARCH("NO",S135)))</formula>
    </cfRule>
  </conditionalFormatting>
  <conditionalFormatting sqref="P135">
    <cfRule type="containsText" dxfId="516" priority="548" operator="containsText" text="NO">
      <formula>NOT(ISERROR(SEARCH("NO",P135)))</formula>
    </cfRule>
  </conditionalFormatting>
  <conditionalFormatting sqref="J135">
    <cfRule type="containsText" dxfId="515" priority="546" operator="containsText" text="NO">
      <formula>NOT(ISERROR(SEARCH("NO",J135)))</formula>
    </cfRule>
  </conditionalFormatting>
  <conditionalFormatting sqref="G135">
    <cfRule type="containsText" dxfId="514" priority="545" operator="containsText" text="NO">
      <formula>NOT(ISERROR(SEARCH("NO",G135)))</formula>
    </cfRule>
  </conditionalFormatting>
  <conditionalFormatting sqref="DD125">
    <cfRule type="cellIs" dxfId="513" priority="544" operator="equal">
      <formula>"NO OK"</formula>
    </cfRule>
  </conditionalFormatting>
  <conditionalFormatting sqref="DG125">
    <cfRule type="cellIs" dxfId="512" priority="543" operator="equal">
      <formula>"NO OK"</formula>
    </cfRule>
  </conditionalFormatting>
  <conditionalFormatting sqref="DB135">
    <cfRule type="containsText" dxfId="511" priority="542" operator="containsText" text="NO">
      <formula>NOT(ISERROR(SEARCH("NO",DB135)))</formula>
    </cfRule>
  </conditionalFormatting>
  <conditionalFormatting sqref="DE135">
    <cfRule type="containsText" dxfId="510" priority="541" operator="containsText" text="NO">
      <formula>NOT(ISERROR(SEARCH("NO",DE135)))</formula>
    </cfRule>
  </conditionalFormatting>
  <conditionalFormatting sqref="BH60">
    <cfRule type="containsText" dxfId="509" priority="479" operator="containsText" text="NO OK">
      <formula>NOT(ISERROR(SEARCH("NO OK",BH60)))</formula>
    </cfRule>
  </conditionalFormatting>
  <conditionalFormatting sqref="BH80">
    <cfRule type="containsText" dxfId="508" priority="477" operator="containsText" text="NO OK">
      <formula>NOT(ISERROR(SEARCH("NO OK",BH80)))</formula>
    </cfRule>
  </conditionalFormatting>
  <conditionalFormatting sqref="BE47:BE56">
    <cfRule type="containsText" dxfId="507" priority="499" operator="containsText" text="NO OK">
      <formula>NOT(ISERROR(SEARCH("NO OK",BE47)))</formula>
    </cfRule>
  </conditionalFormatting>
  <conditionalFormatting sqref="BB59">
    <cfRule type="containsText" dxfId="506" priority="524" operator="containsText" text="NO OK">
      <formula>NOT(ISERROR(SEARCH("NO OK",BB59)))</formula>
    </cfRule>
  </conditionalFormatting>
  <conditionalFormatting sqref="BE62:BE68">
    <cfRule type="containsText" dxfId="505" priority="497" operator="containsText" text="NO OK">
      <formula>NOT(ISERROR(SEARCH("NO OK",BE62)))</formula>
    </cfRule>
  </conditionalFormatting>
  <conditionalFormatting sqref="BB69">
    <cfRule type="containsText" dxfId="504" priority="530" operator="containsText" text="NO OK">
      <formula>NOT(ISERROR(SEARCH("NO OK",BB69)))</formula>
    </cfRule>
  </conditionalFormatting>
  <conditionalFormatting sqref="BH28:BH35">
    <cfRule type="containsText" dxfId="503" priority="475" operator="containsText" text="NO OK">
      <formula>NOT(ISERROR(SEARCH("NO OK",BH28)))</formula>
    </cfRule>
  </conditionalFormatting>
  <conditionalFormatting sqref="BH47:BH56">
    <cfRule type="containsText" dxfId="502" priority="473" operator="containsText" text="NO OK">
      <formula>NOT(ISERROR(SEARCH("NO OK",BH47)))</formula>
    </cfRule>
  </conditionalFormatting>
  <conditionalFormatting sqref="BB102:BB107">
    <cfRule type="containsText" dxfId="501" priority="518" operator="containsText" text="NO OK">
      <formula>NOT(ISERROR(SEARCH("NO OK",BB102)))</formula>
    </cfRule>
  </conditionalFormatting>
  <conditionalFormatting sqref="BH45">
    <cfRule type="containsText" dxfId="500" priority="481" operator="containsText" text="NO OK">
      <formula>NOT(ISERROR(SEARCH("NO OK",BH45)))</formula>
    </cfRule>
  </conditionalFormatting>
  <conditionalFormatting sqref="BE82:BE88">
    <cfRule type="containsText" dxfId="499" priority="495" operator="containsText" text="NO OK">
      <formula>NOT(ISERROR(SEARCH("NO OK",BE82)))</formula>
    </cfRule>
  </conditionalFormatting>
  <conditionalFormatting sqref="BE110">
    <cfRule type="containsText" dxfId="498" priority="491" operator="containsText" text="NO OK">
      <formula>NOT(ISERROR(SEARCH("NO OK",BE110)))</formula>
    </cfRule>
  </conditionalFormatting>
  <conditionalFormatting sqref="BB110">
    <cfRule type="containsText" dxfId="497" priority="517" operator="containsText" text="NO OK">
      <formula>NOT(ISERROR(SEARCH("NO OK",BB110)))</formula>
    </cfRule>
  </conditionalFormatting>
  <conditionalFormatting sqref="BB118">
    <cfRule type="containsText" dxfId="496" priority="515" operator="containsText" text="NO OK">
      <formula>NOT(ISERROR(SEARCH("NO OK",BB118)))</formula>
    </cfRule>
  </conditionalFormatting>
  <conditionalFormatting sqref="BB134">
    <cfRule type="containsText" dxfId="495" priority="536" operator="containsText" text="NO OK">
      <formula>NOT(ISERROR(SEARCH("NO OK",BB134)))</formula>
    </cfRule>
  </conditionalFormatting>
  <conditionalFormatting sqref="BH57">
    <cfRule type="containsText" dxfId="494" priority="480" operator="containsText" text="NO OK">
      <formula>NOT(ISERROR(SEARCH("NO OK",BH57)))</formula>
    </cfRule>
  </conditionalFormatting>
  <conditionalFormatting sqref="BK47:BK56">
    <cfRule type="containsText" dxfId="493" priority="447" operator="containsText" text="NO OK">
      <formula>NOT(ISERROR(SEARCH("NO OK",BK47)))</formula>
    </cfRule>
  </conditionalFormatting>
  <conditionalFormatting sqref="BB57">
    <cfRule type="containsText" dxfId="492" priority="532" operator="containsText" text="NO OK">
      <formula>NOT(ISERROR(SEARCH("NO OK",BB57)))</formula>
    </cfRule>
  </conditionalFormatting>
  <conditionalFormatting sqref="BB9:BB16">
    <cfRule type="containsText" dxfId="491" priority="540" operator="containsText" text="NO OK">
      <formula>NOT(ISERROR(SEARCH("NO OK",BB9)))</formula>
    </cfRule>
  </conditionalFormatting>
  <conditionalFormatting sqref="BT47:BT56">
    <cfRule type="containsText" dxfId="490" priority="365" operator="containsText" text="NO OK">
      <formula>NOT(ISERROR(SEARCH("NO OK",BT47)))</formula>
    </cfRule>
  </conditionalFormatting>
  <conditionalFormatting sqref="BE71:BE79">
    <cfRule type="containsText" dxfId="489" priority="496" operator="containsText" text="NO OK">
      <formula>NOT(ISERROR(SEARCH("NO OK",BE71)))</formula>
    </cfRule>
  </conditionalFormatting>
  <conditionalFormatting sqref="BE9:BE16">
    <cfRule type="containsText" dxfId="488" priority="513" operator="containsText" text="NO OK">
      <formula>NOT(ISERROR(SEARCH("NO OK",BE9)))</formula>
    </cfRule>
  </conditionalFormatting>
  <conditionalFormatting sqref="AZ135">
    <cfRule type="containsText" dxfId="487" priority="538" operator="containsText" text="NO">
      <formula>NOT(ISERROR(SEARCH("NO",AZ135)))</formula>
    </cfRule>
  </conditionalFormatting>
  <conditionalFormatting sqref="BE129:BE130">
    <cfRule type="containsText" dxfId="486" priority="511" operator="containsText" text="NO OK">
      <formula>NOT(ISERROR(SEARCH("NO OK",BE129)))</formula>
    </cfRule>
  </conditionalFormatting>
  <conditionalFormatting sqref="BE102:BE107">
    <cfRule type="containsText" dxfId="485" priority="492" operator="containsText" text="NO OK">
      <formula>NOT(ISERROR(SEARCH("NO OK",BE102)))</formula>
    </cfRule>
  </conditionalFormatting>
  <conditionalFormatting sqref="BB113:BB115">
    <cfRule type="containsText" dxfId="484" priority="516" operator="containsText" text="NO OK">
      <formula>NOT(ISERROR(SEARCH("NO OK",BB113)))</formula>
    </cfRule>
  </conditionalFormatting>
  <conditionalFormatting sqref="BB125">
    <cfRule type="cellIs" dxfId="483" priority="514" operator="equal">
      <formula>"NO OK"</formula>
    </cfRule>
  </conditionalFormatting>
  <conditionalFormatting sqref="BE118">
    <cfRule type="containsText" dxfId="482" priority="489" operator="containsText" text="NO OK">
      <formula>NOT(ISERROR(SEARCH("NO OK",BE118)))</formula>
    </cfRule>
  </conditionalFormatting>
  <conditionalFormatting sqref="BK38:BK44">
    <cfRule type="containsText" dxfId="481" priority="448" operator="containsText" text="NO OK">
      <formula>NOT(ISERROR(SEARCH("NO OK",BK38)))</formula>
    </cfRule>
  </conditionalFormatting>
  <conditionalFormatting sqref="BE134">
    <cfRule type="containsText" dxfId="480" priority="510" operator="containsText" text="NO OK">
      <formula>NOT(ISERROR(SEARCH("NO OK",BE134)))</formula>
    </cfRule>
  </conditionalFormatting>
  <conditionalFormatting sqref="BE69">
    <cfRule type="containsText" dxfId="479" priority="504" operator="containsText" text="NO OK">
      <formula>NOT(ISERROR(SEARCH("NO OK",BE69)))</formula>
    </cfRule>
  </conditionalFormatting>
  <conditionalFormatting sqref="BK89">
    <cfRule type="containsText" dxfId="478" priority="450" operator="containsText" text="NO OK">
      <formula>NOT(ISERROR(SEARCH("NO OK",BK89)))</formula>
    </cfRule>
  </conditionalFormatting>
  <conditionalFormatting sqref="BH89">
    <cfRule type="containsText" dxfId="477" priority="476" operator="containsText" text="NO OK">
      <formula>NOT(ISERROR(SEARCH("NO OK",BH89)))</formula>
    </cfRule>
  </conditionalFormatting>
  <conditionalFormatting sqref="BH18:BH26">
    <cfRule type="containsText" dxfId="476" priority="483" operator="containsText" text="NO OK">
      <formula>NOT(ISERROR(SEARCH("NO OK",BH18)))</formula>
    </cfRule>
  </conditionalFormatting>
  <conditionalFormatting sqref="BH36">
    <cfRule type="containsText" dxfId="475" priority="482" operator="containsText" text="NO OK">
      <formula>NOT(ISERROR(SEARCH("NO OK",BH36)))</formula>
    </cfRule>
  </conditionalFormatting>
  <conditionalFormatting sqref="BE57">
    <cfRule type="containsText" dxfId="474" priority="506" operator="containsText" text="NO OK">
      <formula>NOT(ISERROR(SEARCH("NO OK",BE57)))</formula>
    </cfRule>
  </conditionalFormatting>
  <conditionalFormatting sqref="BH129:BH130">
    <cfRule type="containsText" dxfId="473" priority="485" operator="containsText" text="NO OK">
      <formula>NOT(ISERROR(SEARCH("NO OK",BH129)))</formula>
    </cfRule>
  </conditionalFormatting>
  <conditionalFormatting sqref="BH82:BH88">
    <cfRule type="containsText" dxfId="472" priority="469" operator="containsText" text="NO OK">
      <formula>NOT(ISERROR(SEARCH("NO OK",BH82)))</formula>
    </cfRule>
  </conditionalFormatting>
  <conditionalFormatting sqref="BW47:BW56">
    <cfRule type="containsText" dxfId="471" priority="338" operator="containsText" text="NO OK">
      <formula>NOT(ISERROR(SEARCH("NO OK",BW47)))</formula>
    </cfRule>
  </conditionalFormatting>
  <conditionalFormatting sqref="BE59">
    <cfRule type="containsText" dxfId="470" priority="498" operator="containsText" text="NO OK">
      <formula>NOT(ISERROR(SEARCH("NO OK",BE59)))</formula>
    </cfRule>
  </conditionalFormatting>
  <conditionalFormatting sqref="BH91">
    <cfRule type="containsText" dxfId="469" priority="468" operator="containsText" text="NO OK">
      <formula>NOT(ISERROR(SEARCH("NO OK",BH91)))</formula>
    </cfRule>
  </conditionalFormatting>
  <conditionalFormatting sqref="BH94:BH99">
    <cfRule type="containsText" dxfId="468" priority="467" operator="containsText" text="NO OK">
      <formula>NOT(ISERROR(SEARCH("NO OK",BH94)))</formula>
    </cfRule>
  </conditionalFormatting>
  <conditionalFormatting sqref="BK102:BK107">
    <cfRule type="containsText" dxfId="467" priority="440" operator="containsText" text="NO OK">
      <formula>NOT(ISERROR(SEARCH("NO OK",BK102)))</formula>
    </cfRule>
  </conditionalFormatting>
  <conditionalFormatting sqref="BK57">
    <cfRule type="containsText" dxfId="466" priority="454" operator="containsText" text="NO OK">
      <formula>NOT(ISERROR(SEARCH("NO OK",BK57)))</formula>
    </cfRule>
  </conditionalFormatting>
  <conditionalFormatting sqref="BE133">
    <cfRule type="containsText" dxfId="465" priority="512" operator="containsText" text="NO OK">
      <formula>NOT(ISERROR(SEARCH("NO OK",BE133)))</formula>
    </cfRule>
  </conditionalFormatting>
  <conditionalFormatting sqref="BK36">
    <cfRule type="containsText" dxfId="464" priority="456" operator="containsText" text="NO OK">
      <formula>NOT(ISERROR(SEARCH("NO OK",BK36)))</formula>
    </cfRule>
  </conditionalFormatting>
  <conditionalFormatting sqref="BK69">
    <cfRule type="containsText" dxfId="463" priority="452" operator="containsText" text="NO OK">
      <formula>NOT(ISERROR(SEARCH("NO OK",BK69)))</formula>
    </cfRule>
  </conditionalFormatting>
  <conditionalFormatting sqref="BH62:BH68">
    <cfRule type="containsText" dxfId="462" priority="471" operator="containsText" text="NO OK">
      <formula>NOT(ISERROR(SEARCH("NO OK",BH62)))</formula>
    </cfRule>
  </conditionalFormatting>
  <conditionalFormatting sqref="BE94:BE99">
    <cfRule type="containsText" dxfId="461" priority="493" operator="containsText" text="NO OK">
      <formula>NOT(ISERROR(SEARCH("NO OK",BE94)))</formula>
    </cfRule>
  </conditionalFormatting>
  <conditionalFormatting sqref="BH110">
    <cfRule type="containsText" dxfId="460" priority="465" operator="containsText" text="NO OK">
      <formula>NOT(ISERROR(SEARCH("NO OK",BH110)))</formula>
    </cfRule>
  </conditionalFormatting>
  <conditionalFormatting sqref="BH113:BH115">
    <cfRule type="containsText" dxfId="459" priority="464" operator="containsText" text="NO OK">
      <formula>NOT(ISERROR(SEARCH("NO OK",BH113)))</formula>
    </cfRule>
  </conditionalFormatting>
  <conditionalFormatting sqref="BE113:BE115">
    <cfRule type="containsText" dxfId="458" priority="490" operator="containsText" text="NO OK">
      <formula>NOT(ISERROR(SEARCH("NO OK",BE113)))</formula>
    </cfRule>
  </conditionalFormatting>
  <conditionalFormatting sqref="BC135">
    <cfRule type="containsText" dxfId="457" priority="488" operator="containsText" text="NO">
      <formula>NOT(ISERROR(SEARCH("NO",BC135)))</formula>
    </cfRule>
  </conditionalFormatting>
  <conditionalFormatting sqref="BZ47:BZ56">
    <cfRule type="containsText" dxfId="456" priority="311" operator="containsText" text="NO OK">
      <formula>NOT(ISERROR(SEARCH("NO OK",BZ47)))</formula>
    </cfRule>
  </conditionalFormatting>
  <conditionalFormatting sqref="BK60">
    <cfRule type="containsText" dxfId="455" priority="453" operator="containsText" text="NO OK">
      <formula>NOT(ISERROR(SEARCH("NO OK",BK60)))</formula>
    </cfRule>
  </conditionalFormatting>
  <conditionalFormatting sqref="BK80">
    <cfRule type="containsText" dxfId="454" priority="451" operator="containsText" text="NO OK">
      <formula>NOT(ISERROR(SEARCH("NO OK",BK80)))</formula>
    </cfRule>
  </conditionalFormatting>
  <conditionalFormatting sqref="BK28:BK35">
    <cfRule type="containsText" dxfId="453" priority="449" operator="containsText" text="NO OK">
      <formula>NOT(ISERROR(SEARCH("NO OK",BK28)))</formula>
    </cfRule>
  </conditionalFormatting>
  <conditionalFormatting sqref="BN38:BN44">
    <cfRule type="containsText" dxfId="452" priority="420" operator="containsText" text="NO OK">
      <formula>NOT(ISERROR(SEARCH("NO OK",BN38)))</formula>
    </cfRule>
  </conditionalFormatting>
  <conditionalFormatting sqref="BK45">
    <cfRule type="containsText" dxfId="451" priority="455" operator="containsText" text="NO OK">
      <formula>NOT(ISERROR(SEARCH("NO OK",BK45)))</formula>
    </cfRule>
  </conditionalFormatting>
  <conditionalFormatting sqref="BN45">
    <cfRule type="containsText" dxfId="450" priority="427" operator="containsText" text="NO OK">
      <formula>NOT(ISERROR(SEARCH("NO OK",BN45)))</formula>
    </cfRule>
  </conditionalFormatting>
  <conditionalFormatting sqref="BN28:BN35">
    <cfRule type="containsText" dxfId="449" priority="421" operator="containsText" text="NO OK">
      <formula>NOT(ISERROR(SEARCH("NO OK",BN28)))</formula>
    </cfRule>
  </conditionalFormatting>
  <conditionalFormatting sqref="BH118">
    <cfRule type="containsText" dxfId="448" priority="463" operator="containsText" text="NO OK">
      <formula>NOT(ISERROR(SEARCH("NO OK",BH118)))</formula>
    </cfRule>
  </conditionalFormatting>
  <conditionalFormatting sqref="BH134">
    <cfRule type="containsText" dxfId="447" priority="484" operator="containsText" text="NO OK">
      <formula>NOT(ISERROR(SEARCH("NO OK",BH134)))</formula>
    </cfRule>
  </conditionalFormatting>
  <conditionalFormatting sqref="BH69">
    <cfRule type="containsText" dxfId="446" priority="478" operator="containsText" text="NO OK">
      <formula>NOT(ISERROR(SEARCH("NO OK",BH69)))</formula>
    </cfRule>
  </conditionalFormatting>
  <conditionalFormatting sqref="BN57">
    <cfRule type="containsText" dxfId="445" priority="426" operator="containsText" text="NO OK">
      <formula>NOT(ISERROR(SEARCH("NO OK",BN57)))</formula>
    </cfRule>
  </conditionalFormatting>
  <conditionalFormatting sqref="BH9:BH16">
    <cfRule type="containsText" dxfId="444" priority="487" operator="containsText" text="NO OK">
      <formula>NOT(ISERROR(SEARCH("NO OK",BH9)))</formula>
    </cfRule>
  </conditionalFormatting>
  <conditionalFormatting sqref="BK71:BK79">
    <cfRule type="containsText" dxfId="443" priority="444" operator="containsText" text="NO OK">
      <formula>NOT(ISERROR(SEARCH("NO OK",BK71)))</formula>
    </cfRule>
  </conditionalFormatting>
  <conditionalFormatting sqref="BH59">
    <cfRule type="containsText" dxfId="442" priority="472" operator="containsText" text="NO OK">
      <formula>NOT(ISERROR(SEARCH("NO OK",BH59)))</formula>
    </cfRule>
  </conditionalFormatting>
  <conditionalFormatting sqref="BH71:BH79">
    <cfRule type="containsText" dxfId="441" priority="470" operator="containsText" text="NO OK">
      <formula>NOT(ISERROR(SEARCH("NO OK",BH71)))</formula>
    </cfRule>
  </conditionalFormatting>
  <conditionalFormatting sqref="BK91">
    <cfRule type="containsText" dxfId="440" priority="442" operator="containsText" text="NO OK">
      <formula>NOT(ISERROR(SEARCH("NO OK",BK91)))</formula>
    </cfRule>
  </conditionalFormatting>
  <conditionalFormatting sqref="BK94:BK99">
    <cfRule type="containsText" dxfId="439" priority="441" operator="containsText" text="NO OK">
      <formula>NOT(ISERROR(SEARCH("NO OK",BK94)))</formula>
    </cfRule>
  </conditionalFormatting>
  <conditionalFormatting sqref="BH133">
    <cfRule type="containsText" dxfId="438" priority="486" operator="containsText" text="NO OK">
      <formula>NOT(ISERROR(SEARCH("NO OK",BH133)))</formula>
    </cfRule>
  </conditionalFormatting>
  <conditionalFormatting sqref="BK134">
    <cfRule type="containsText" dxfId="437" priority="458" operator="containsText" text="NO OK">
      <formula>NOT(ISERROR(SEARCH("NO OK",BK134)))</formula>
    </cfRule>
  </conditionalFormatting>
  <conditionalFormatting sqref="CC47:CC56">
    <cfRule type="containsText" dxfId="436" priority="284" operator="containsText" text="NO OK">
      <formula>NOT(ISERROR(SEARCH("NO OK",CC47)))</formula>
    </cfRule>
  </conditionalFormatting>
  <conditionalFormatting sqref="BN94:BN99">
    <cfRule type="containsText" dxfId="435" priority="413" operator="containsText" text="NO OK">
      <formula>NOT(ISERROR(SEARCH("NO OK",BN94)))</formula>
    </cfRule>
  </conditionalFormatting>
  <conditionalFormatting sqref="BH102:BH107">
    <cfRule type="containsText" dxfId="434" priority="466" operator="containsText" text="NO OK">
      <formula>NOT(ISERROR(SEARCH("NO OK",BH102)))</formula>
    </cfRule>
  </conditionalFormatting>
  <conditionalFormatting sqref="BK113:BK115">
    <cfRule type="containsText" dxfId="433" priority="438" operator="containsText" text="NO OK">
      <formula>NOT(ISERROR(SEARCH("NO OK",BK113)))</formula>
    </cfRule>
  </conditionalFormatting>
  <conditionalFormatting sqref="BK118">
    <cfRule type="containsText" dxfId="432" priority="437" operator="containsText" text="NO OK">
      <formula>NOT(ISERROR(SEARCH("NO OK",BK118)))</formula>
    </cfRule>
  </conditionalFormatting>
  <conditionalFormatting sqref="BF135">
    <cfRule type="containsText" dxfId="431" priority="462" operator="containsText" text="NO">
      <formula>NOT(ISERROR(SEARCH("NO",BF135)))</formula>
    </cfRule>
  </conditionalFormatting>
  <conditionalFormatting sqref="BQ28:BQ35">
    <cfRule type="containsText" dxfId="430" priority="394" operator="containsText" text="NO OK">
      <formula>NOT(ISERROR(SEARCH("NO OK",BQ28)))</formula>
    </cfRule>
  </conditionalFormatting>
  <conditionalFormatting sqref="BN89">
    <cfRule type="containsText" dxfId="429" priority="422" operator="containsText" text="NO OK">
      <formula>NOT(ISERROR(SEARCH("NO OK",BN89)))</formula>
    </cfRule>
  </conditionalFormatting>
  <conditionalFormatting sqref="BN69">
    <cfRule type="containsText" dxfId="428" priority="424" operator="containsText" text="NO OK">
      <formula>NOT(ISERROR(SEARCH("NO OK",BN69)))</formula>
    </cfRule>
  </conditionalFormatting>
  <conditionalFormatting sqref="BN80">
    <cfRule type="containsText" dxfId="427" priority="423" operator="containsText" text="NO OK">
      <formula>NOT(ISERROR(SEARCH("NO OK",BN80)))</formula>
    </cfRule>
  </conditionalFormatting>
  <conditionalFormatting sqref="BK18:BK26">
    <cfRule type="containsText" dxfId="426" priority="457" operator="containsText" text="NO OK">
      <formula>NOT(ISERROR(SEARCH("NO OK",BK18)))</formula>
    </cfRule>
  </conditionalFormatting>
  <conditionalFormatting sqref="BN18:BN26">
    <cfRule type="containsText" dxfId="425" priority="429" operator="containsText" text="NO OK">
      <formula>NOT(ISERROR(SEARCH("NO OK",BN18)))</formula>
    </cfRule>
  </conditionalFormatting>
  <conditionalFormatting sqref="BN36">
    <cfRule type="containsText" dxfId="424" priority="428" operator="containsText" text="NO OK">
      <formula>NOT(ISERROR(SEARCH("NO OK",BN36)))</formula>
    </cfRule>
  </conditionalFormatting>
  <conditionalFormatting sqref="BQ57">
    <cfRule type="containsText" dxfId="423" priority="399" operator="containsText" text="NO OK">
      <formula>NOT(ISERROR(SEARCH("NO OK",BQ57)))</formula>
    </cfRule>
  </conditionalFormatting>
  <conditionalFormatting sqref="BN113:BN115">
    <cfRule type="containsText" dxfId="422" priority="410" operator="containsText" text="NO OK">
      <formula>NOT(ISERROR(SEARCH("NO OK",BN113)))</formula>
    </cfRule>
  </conditionalFormatting>
  <conditionalFormatting sqref="BN129:BN130">
    <cfRule type="containsText" dxfId="421" priority="431" operator="containsText" text="NO OK">
      <formula>NOT(ISERROR(SEARCH("NO OK",BN129)))</formula>
    </cfRule>
  </conditionalFormatting>
  <conditionalFormatting sqref="BN60">
    <cfRule type="containsText" dxfId="420" priority="425" operator="containsText" text="NO OK">
      <formula>NOT(ISERROR(SEARCH("NO OK",BN60)))</formula>
    </cfRule>
  </conditionalFormatting>
  <conditionalFormatting sqref="BQ45">
    <cfRule type="containsText" dxfId="419" priority="400" operator="containsText" text="NO OK">
      <formula>NOT(ISERROR(SEARCH("NO OK",BQ45)))</formula>
    </cfRule>
  </conditionalFormatting>
  <conditionalFormatting sqref="BK9:BK16">
    <cfRule type="containsText" dxfId="418" priority="461" operator="containsText" text="NO OK">
      <formula>NOT(ISERROR(SEARCH("NO OK",BK9)))</formula>
    </cfRule>
  </conditionalFormatting>
  <conditionalFormatting sqref="BK62:BK68">
    <cfRule type="containsText" dxfId="417" priority="445" operator="containsText" text="NO OK">
      <formula>NOT(ISERROR(SEARCH("NO OK",BK62)))</formula>
    </cfRule>
  </conditionalFormatting>
  <conditionalFormatting sqref="BN62:BN68">
    <cfRule type="containsText" dxfId="416" priority="417" operator="containsText" text="NO OK">
      <formula>NOT(ISERROR(SEARCH("NO OK",BN62)))</formula>
    </cfRule>
  </conditionalFormatting>
  <conditionalFormatting sqref="BK82:BK88">
    <cfRule type="containsText" dxfId="415" priority="443" operator="containsText" text="NO OK">
      <formula>NOT(ISERROR(SEARCH("NO OK",BK82)))</formula>
    </cfRule>
  </conditionalFormatting>
  <conditionalFormatting sqref="BN82:BN88">
    <cfRule type="containsText" dxfId="414" priority="415" operator="containsText" text="NO OK">
      <formula>NOT(ISERROR(SEARCH("NO OK",BN82)))</formula>
    </cfRule>
  </conditionalFormatting>
  <conditionalFormatting sqref="BK133">
    <cfRule type="containsText" dxfId="413" priority="460" operator="containsText" text="NO OK">
      <formula>NOT(ISERROR(SEARCH("NO OK",BK133)))</formula>
    </cfRule>
  </conditionalFormatting>
  <conditionalFormatting sqref="BK129:BK130">
    <cfRule type="containsText" dxfId="412" priority="459" operator="containsText" text="NO OK">
      <formula>NOT(ISERROR(SEARCH("NO OK",BK129)))</formula>
    </cfRule>
  </conditionalFormatting>
  <conditionalFormatting sqref="BQ38:BQ44">
    <cfRule type="containsText" dxfId="411" priority="393" operator="containsText" text="NO OK">
      <formula>NOT(ISERROR(SEARCH("NO OK",BQ38)))</formula>
    </cfRule>
  </conditionalFormatting>
  <conditionalFormatting sqref="BN91">
    <cfRule type="containsText" dxfId="410" priority="414" operator="containsText" text="NO OK">
      <formula>NOT(ISERROR(SEARCH("NO OK",BN91)))</formula>
    </cfRule>
  </conditionalFormatting>
  <conditionalFormatting sqref="BQ94:BQ99">
    <cfRule type="containsText" dxfId="409" priority="386" operator="containsText" text="NO OK">
      <formula>NOT(ISERROR(SEARCH("NO OK",BQ94)))</formula>
    </cfRule>
  </conditionalFormatting>
  <conditionalFormatting sqref="BK110">
    <cfRule type="containsText" dxfId="408" priority="439" operator="containsText" text="NO OK">
      <formula>NOT(ISERROR(SEARCH("NO OK",BK110)))</formula>
    </cfRule>
  </conditionalFormatting>
  <conditionalFormatting sqref="BN110">
    <cfRule type="containsText" dxfId="407" priority="411" operator="containsText" text="NO OK">
      <formula>NOT(ISERROR(SEARCH("NO OK",BN110)))</formula>
    </cfRule>
  </conditionalFormatting>
  <conditionalFormatting sqref="BI135">
    <cfRule type="containsText" dxfId="406" priority="436" operator="containsText" text="NO">
      <formula>NOT(ISERROR(SEARCH("NO",BI135)))</formula>
    </cfRule>
  </conditionalFormatting>
  <conditionalFormatting sqref="BH125">
    <cfRule type="cellIs" dxfId="405" priority="435" operator="equal">
      <formula>"NO OK"</formula>
    </cfRule>
  </conditionalFormatting>
  <conditionalFormatting sqref="BK125">
    <cfRule type="cellIs" dxfId="404" priority="434" operator="equal">
      <formula>"NO OK"</formula>
    </cfRule>
  </conditionalFormatting>
  <conditionalFormatting sqref="BN59">
    <cfRule type="containsText" dxfId="403" priority="418" operator="containsText" text="NO OK">
      <formula>NOT(ISERROR(SEARCH("NO OK",BN59)))</formula>
    </cfRule>
  </conditionalFormatting>
  <conditionalFormatting sqref="BQ60">
    <cfRule type="containsText" dxfId="402" priority="398" operator="containsText" text="NO OK">
      <formula>NOT(ISERROR(SEARCH("NO OK",BQ60)))</formula>
    </cfRule>
  </conditionalFormatting>
  <conditionalFormatting sqref="BQ80">
    <cfRule type="containsText" dxfId="401" priority="396" operator="containsText" text="NO OK">
      <formula>NOT(ISERROR(SEARCH("NO OK",BQ80)))</formula>
    </cfRule>
  </conditionalFormatting>
  <conditionalFormatting sqref="BT28:BT35">
    <cfRule type="containsText" dxfId="400" priority="367" operator="containsText" text="NO OK">
      <formula>NOT(ISERROR(SEARCH("NO OK",BT28)))</formula>
    </cfRule>
  </conditionalFormatting>
  <conditionalFormatting sqref="CF47:CF56">
    <cfRule type="containsText" dxfId="399" priority="257" operator="containsText" text="NO OK">
      <formula>NOT(ISERROR(SEARCH("NO OK",CF47)))</formula>
    </cfRule>
  </conditionalFormatting>
  <conditionalFormatting sqref="BT45">
    <cfRule type="containsText" dxfId="398" priority="373" operator="containsText" text="NO OK">
      <formula>NOT(ISERROR(SEARCH("NO OK",BT45)))</formula>
    </cfRule>
  </conditionalFormatting>
  <conditionalFormatting sqref="BT57">
    <cfRule type="containsText" dxfId="397" priority="372" operator="containsText" text="NO OK">
      <formula>NOT(ISERROR(SEARCH("NO OK",BT57)))</formula>
    </cfRule>
  </conditionalFormatting>
  <conditionalFormatting sqref="BT38:BT44">
    <cfRule type="containsText" dxfId="396" priority="366" operator="containsText" text="NO OK">
      <formula>NOT(ISERROR(SEARCH("NO OK",BT38)))</formula>
    </cfRule>
  </conditionalFormatting>
  <conditionalFormatting sqref="BQ89">
    <cfRule type="containsText" dxfId="395" priority="395" operator="containsText" text="NO OK">
      <formula>NOT(ISERROR(SEARCH("NO OK",BQ89)))</formula>
    </cfRule>
  </conditionalFormatting>
  <conditionalFormatting sqref="BQ18:BQ26">
    <cfRule type="containsText" dxfId="394" priority="402" operator="containsText" text="NO OK">
      <formula>NOT(ISERROR(SEARCH("NO OK",BQ18)))</formula>
    </cfRule>
  </conditionalFormatting>
  <conditionalFormatting sqref="BQ36">
    <cfRule type="containsText" dxfId="393" priority="401" operator="containsText" text="NO OK">
      <formula>NOT(ISERROR(SEARCH("NO OK",BQ36)))</formula>
    </cfRule>
  </conditionalFormatting>
  <conditionalFormatting sqref="BN118">
    <cfRule type="containsText" dxfId="392" priority="409" operator="containsText" text="NO OK">
      <formula>NOT(ISERROR(SEARCH("NO OK",BN118)))</formula>
    </cfRule>
  </conditionalFormatting>
  <conditionalFormatting sqref="BN134">
    <cfRule type="containsText" dxfId="391" priority="430" operator="containsText" text="NO OK">
      <formula>NOT(ISERROR(SEARCH("NO OK",BN134)))</formula>
    </cfRule>
  </conditionalFormatting>
  <conditionalFormatting sqref="BQ69">
    <cfRule type="containsText" dxfId="390" priority="397" operator="containsText" text="NO OK">
      <formula>NOT(ISERROR(SEARCH("NO OK",BQ69)))</formula>
    </cfRule>
  </conditionalFormatting>
  <conditionalFormatting sqref="BN9:BN16">
    <cfRule type="containsText" dxfId="389" priority="433" operator="containsText" text="NO OK">
      <formula>NOT(ISERROR(SEARCH("NO OK",BN9)))</formula>
    </cfRule>
  </conditionalFormatting>
  <conditionalFormatting sqref="BQ62:BQ68">
    <cfRule type="containsText" dxfId="388" priority="390" operator="containsText" text="NO OK">
      <formula>NOT(ISERROR(SEARCH("NO OK",BQ62)))</formula>
    </cfRule>
  </conditionalFormatting>
  <conditionalFormatting sqref="BN71:BN79">
    <cfRule type="containsText" dxfId="387" priority="416" operator="containsText" text="NO OK">
      <formula>NOT(ISERROR(SEARCH("NO OK",BN71)))</formula>
    </cfRule>
  </conditionalFormatting>
  <conditionalFormatting sqref="BQ82:BQ88">
    <cfRule type="containsText" dxfId="386" priority="388" operator="containsText" text="NO OK">
      <formula>NOT(ISERROR(SEARCH("NO OK",BQ82)))</formula>
    </cfRule>
  </conditionalFormatting>
  <conditionalFormatting sqref="BQ91">
    <cfRule type="containsText" dxfId="385" priority="387" operator="containsText" text="NO OK">
      <formula>NOT(ISERROR(SEARCH("NO OK",BQ91)))</formula>
    </cfRule>
  </conditionalFormatting>
  <conditionalFormatting sqref="BN133">
    <cfRule type="containsText" dxfId="384" priority="432" operator="containsText" text="NO OK">
      <formula>NOT(ISERROR(SEARCH("NO OK",BN133)))</formula>
    </cfRule>
  </conditionalFormatting>
  <conditionalFormatting sqref="BQ129:BQ130">
    <cfRule type="containsText" dxfId="383" priority="404" operator="containsText" text="NO OK">
      <formula>NOT(ISERROR(SEARCH("NO OK",BQ129)))</formula>
    </cfRule>
  </conditionalFormatting>
  <conditionalFormatting sqref="BT94:BT99">
    <cfRule type="containsText" dxfId="382" priority="359" operator="containsText" text="NO OK">
      <formula>NOT(ISERROR(SEARCH("NO OK",BT94)))</formula>
    </cfRule>
  </conditionalFormatting>
  <conditionalFormatting sqref="BN102:BN107">
    <cfRule type="containsText" dxfId="381" priority="412" operator="containsText" text="NO OK">
      <formula>NOT(ISERROR(SEARCH("NO OK",BN102)))</formula>
    </cfRule>
  </conditionalFormatting>
  <conditionalFormatting sqref="BQ110">
    <cfRule type="containsText" dxfId="380" priority="384" operator="containsText" text="NO OK">
      <formula>NOT(ISERROR(SEARCH("NO OK",BQ110)))</formula>
    </cfRule>
  </conditionalFormatting>
  <conditionalFormatting sqref="BQ113:BQ115">
    <cfRule type="containsText" dxfId="379" priority="383" operator="containsText" text="NO OK">
      <formula>NOT(ISERROR(SEARCH("NO OK",BQ113)))</formula>
    </cfRule>
  </conditionalFormatting>
  <conditionalFormatting sqref="BL135">
    <cfRule type="containsText" dxfId="378" priority="408" operator="containsText" text="NO">
      <formula>NOT(ISERROR(SEARCH("NO",BL135)))</formula>
    </cfRule>
  </conditionalFormatting>
  <conditionalFormatting sqref="BN125">
    <cfRule type="cellIs" dxfId="377" priority="407" operator="equal">
      <formula>"NO OK"</formula>
    </cfRule>
  </conditionalFormatting>
  <conditionalFormatting sqref="BW28:BW35">
    <cfRule type="containsText" dxfId="376" priority="340" operator="containsText" text="NO OK">
      <formula>NOT(ISERROR(SEARCH("NO OK",BW28)))</formula>
    </cfRule>
  </conditionalFormatting>
  <conditionalFormatting sqref="BT89">
    <cfRule type="containsText" dxfId="375" priority="368" operator="containsText" text="NO OK">
      <formula>NOT(ISERROR(SEARCH("NO OK",BT89)))</formula>
    </cfRule>
  </conditionalFormatting>
  <conditionalFormatting sqref="BT69">
    <cfRule type="containsText" dxfId="374" priority="370" operator="containsText" text="NO OK">
      <formula>NOT(ISERROR(SEARCH("NO OK",BT69)))</formula>
    </cfRule>
  </conditionalFormatting>
  <conditionalFormatting sqref="BT36">
    <cfRule type="containsText" dxfId="373" priority="374" operator="containsText" text="NO OK">
      <formula>NOT(ISERROR(SEARCH("NO OK",BT36)))</formula>
    </cfRule>
  </conditionalFormatting>
  <conditionalFormatting sqref="BW57">
    <cfRule type="containsText" dxfId="372" priority="345" operator="containsText" text="NO OK">
      <formula>NOT(ISERROR(SEARCH("NO OK",BW57)))</formula>
    </cfRule>
  </conditionalFormatting>
  <conditionalFormatting sqref="BW45">
    <cfRule type="containsText" dxfId="371" priority="346" operator="containsText" text="NO OK">
      <formula>NOT(ISERROR(SEARCH("NO OK",BW45)))</formula>
    </cfRule>
  </conditionalFormatting>
  <conditionalFormatting sqref="BW38:BW44">
    <cfRule type="containsText" dxfId="370" priority="339" operator="containsText" text="NO OK">
      <formula>NOT(ISERROR(SEARCH("NO OK",BW38)))</formula>
    </cfRule>
  </conditionalFormatting>
  <conditionalFormatting sqref="BQ59">
    <cfRule type="containsText" dxfId="369" priority="391" operator="containsText" text="NO OK">
      <formula>NOT(ISERROR(SEARCH("NO OK",BQ59)))</formula>
    </cfRule>
  </conditionalFormatting>
  <conditionalFormatting sqref="BT60">
    <cfRule type="containsText" dxfId="368" priority="371" operator="containsText" text="NO OK">
      <formula>NOT(ISERROR(SEARCH("NO OK",BT60)))</formula>
    </cfRule>
  </conditionalFormatting>
  <conditionalFormatting sqref="BT80">
    <cfRule type="containsText" dxfId="367" priority="369" operator="containsText" text="NO OK">
      <formula>NOT(ISERROR(SEARCH("NO OK",BT80)))</formula>
    </cfRule>
  </conditionalFormatting>
  <conditionalFormatting sqref="BT18:BT26">
    <cfRule type="containsText" dxfId="366" priority="375" operator="containsText" text="NO OK">
      <formula>NOT(ISERROR(SEARCH("NO OK",BT18)))</formula>
    </cfRule>
  </conditionalFormatting>
  <conditionalFormatting sqref="BQ118">
    <cfRule type="containsText" dxfId="365" priority="382" operator="containsText" text="NO OK">
      <formula>NOT(ISERROR(SEARCH("NO OK",BQ118)))</formula>
    </cfRule>
  </conditionalFormatting>
  <conditionalFormatting sqref="BQ134">
    <cfRule type="containsText" dxfId="364" priority="403" operator="containsText" text="NO OK">
      <formula>NOT(ISERROR(SEARCH("NO OK",BQ134)))</formula>
    </cfRule>
  </conditionalFormatting>
  <conditionalFormatting sqref="BQ9:BQ16">
    <cfRule type="containsText" dxfId="363" priority="406" operator="containsText" text="NO OK">
      <formula>NOT(ISERROR(SEARCH("NO OK",BQ9)))</formula>
    </cfRule>
  </conditionalFormatting>
  <conditionalFormatting sqref="BT62:BT68">
    <cfRule type="containsText" dxfId="362" priority="363" operator="containsText" text="NO OK">
      <formula>NOT(ISERROR(SEARCH("NO OK",BT62)))</formula>
    </cfRule>
  </conditionalFormatting>
  <conditionalFormatting sqref="BQ71:BQ79">
    <cfRule type="containsText" dxfId="361" priority="389" operator="containsText" text="NO OK">
      <formula>NOT(ISERROR(SEARCH("NO OK",BQ71)))</formula>
    </cfRule>
  </conditionalFormatting>
  <conditionalFormatting sqref="BT82:BT88">
    <cfRule type="containsText" dxfId="360" priority="361" operator="containsText" text="NO OK">
      <formula>NOT(ISERROR(SEARCH("NO OK",BT82)))</formula>
    </cfRule>
  </conditionalFormatting>
  <conditionalFormatting sqref="BT91">
    <cfRule type="containsText" dxfId="359" priority="360" operator="containsText" text="NO OK">
      <formula>NOT(ISERROR(SEARCH("NO OK",BT91)))</formula>
    </cfRule>
  </conditionalFormatting>
  <conditionalFormatting sqref="BQ133">
    <cfRule type="containsText" dxfId="358" priority="405" operator="containsText" text="NO OK">
      <formula>NOT(ISERROR(SEARCH("NO OK",BQ133)))</formula>
    </cfRule>
  </conditionalFormatting>
  <conditionalFormatting sqref="BT129:BT130">
    <cfRule type="containsText" dxfId="357" priority="377" operator="containsText" text="NO OK">
      <formula>NOT(ISERROR(SEARCH("NO OK",BT129)))</formula>
    </cfRule>
  </conditionalFormatting>
  <conditionalFormatting sqref="BW94:BW99">
    <cfRule type="containsText" dxfId="356" priority="332" operator="containsText" text="NO OK">
      <formula>NOT(ISERROR(SEARCH("NO OK",BW94)))</formula>
    </cfRule>
  </conditionalFormatting>
  <conditionalFormatting sqref="BQ102:BQ107">
    <cfRule type="containsText" dxfId="355" priority="385" operator="containsText" text="NO OK">
      <formula>NOT(ISERROR(SEARCH("NO OK",BQ102)))</formula>
    </cfRule>
  </conditionalFormatting>
  <conditionalFormatting sqref="BT110">
    <cfRule type="containsText" dxfId="354" priority="357" operator="containsText" text="NO OK">
      <formula>NOT(ISERROR(SEARCH("NO OK",BT110)))</formula>
    </cfRule>
  </conditionalFormatting>
  <conditionalFormatting sqref="BT113:BT115">
    <cfRule type="containsText" dxfId="353" priority="356" operator="containsText" text="NO OK">
      <formula>NOT(ISERROR(SEARCH("NO OK",BT113)))</formula>
    </cfRule>
  </conditionalFormatting>
  <conditionalFormatting sqref="BO135">
    <cfRule type="containsText" dxfId="352" priority="381" operator="containsText" text="NO">
      <formula>NOT(ISERROR(SEARCH("NO",BO135)))</formula>
    </cfRule>
  </conditionalFormatting>
  <conditionalFormatting sqref="BQ125">
    <cfRule type="cellIs" dxfId="351" priority="380" operator="equal">
      <formula>"NO OK"</formula>
    </cfRule>
  </conditionalFormatting>
  <conditionalFormatting sqref="BZ28:BZ35">
    <cfRule type="containsText" dxfId="350" priority="313" operator="containsText" text="NO OK">
      <formula>NOT(ISERROR(SEARCH("NO OK",BZ28)))</formula>
    </cfRule>
  </conditionalFormatting>
  <conditionalFormatting sqref="BZ45">
    <cfRule type="containsText" dxfId="349" priority="319" operator="containsText" text="NO OK">
      <formula>NOT(ISERROR(SEARCH("NO OK",BZ45)))</formula>
    </cfRule>
  </conditionalFormatting>
  <conditionalFormatting sqref="BZ57">
    <cfRule type="containsText" dxfId="348" priority="318" operator="containsText" text="NO OK">
      <formula>NOT(ISERROR(SEARCH("NO OK",BZ57)))</formula>
    </cfRule>
  </conditionalFormatting>
  <conditionalFormatting sqref="BZ38:BZ44">
    <cfRule type="containsText" dxfId="347" priority="312" operator="containsText" text="NO OK">
      <formula>NOT(ISERROR(SEARCH("NO OK",BZ38)))</formula>
    </cfRule>
  </conditionalFormatting>
  <conditionalFormatting sqref="BW89">
    <cfRule type="containsText" dxfId="346" priority="341" operator="containsText" text="NO OK">
      <formula>NOT(ISERROR(SEARCH("NO OK",BW89)))</formula>
    </cfRule>
  </conditionalFormatting>
  <conditionalFormatting sqref="BW36">
    <cfRule type="containsText" dxfId="345" priority="347" operator="containsText" text="NO OK">
      <formula>NOT(ISERROR(SEARCH("NO OK",BW36)))</formula>
    </cfRule>
  </conditionalFormatting>
  <conditionalFormatting sqref="BW69">
    <cfRule type="containsText" dxfId="344" priority="343" operator="containsText" text="NO OK">
      <formula>NOT(ISERROR(SEARCH("NO OK",BW69)))</formula>
    </cfRule>
  </conditionalFormatting>
  <conditionalFormatting sqref="BT59">
    <cfRule type="containsText" dxfId="343" priority="364" operator="containsText" text="NO OK">
      <formula>NOT(ISERROR(SEARCH("NO OK",BT59)))</formula>
    </cfRule>
  </conditionalFormatting>
  <conditionalFormatting sqref="BW60">
    <cfRule type="containsText" dxfId="342" priority="344" operator="containsText" text="NO OK">
      <formula>NOT(ISERROR(SEARCH("NO OK",BW60)))</formula>
    </cfRule>
  </conditionalFormatting>
  <conditionalFormatting sqref="BW80">
    <cfRule type="containsText" dxfId="341" priority="342" operator="containsText" text="NO OK">
      <formula>NOT(ISERROR(SEARCH("NO OK",BW80)))</formula>
    </cfRule>
  </conditionalFormatting>
  <conditionalFormatting sqref="BW18:BW26">
    <cfRule type="containsText" dxfId="340" priority="348" operator="containsText" text="NO OK">
      <formula>NOT(ISERROR(SEARCH("NO OK",BW18)))</formula>
    </cfRule>
  </conditionalFormatting>
  <conditionalFormatting sqref="BT118">
    <cfRule type="containsText" dxfId="339" priority="355" operator="containsText" text="NO OK">
      <formula>NOT(ISERROR(SEARCH("NO OK",BT118)))</formula>
    </cfRule>
  </conditionalFormatting>
  <conditionalFormatting sqref="BT134">
    <cfRule type="containsText" dxfId="338" priority="376" operator="containsText" text="NO OK">
      <formula>NOT(ISERROR(SEARCH("NO OK",BT134)))</formula>
    </cfRule>
  </conditionalFormatting>
  <conditionalFormatting sqref="BT9:BT16">
    <cfRule type="containsText" dxfId="337" priority="379" operator="containsText" text="NO OK">
      <formula>NOT(ISERROR(SEARCH("NO OK",BT9)))</formula>
    </cfRule>
  </conditionalFormatting>
  <conditionalFormatting sqref="BW62:BW68">
    <cfRule type="containsText" dxfId="336" priority="336" operator="containsText" text="NO OK">
      <formula>NOT(ISERROR(SEARCH("NO OK",BW62)))</formula>
    </cfRule>
  </conditionalFormatting>
  <conditionalFormatting sqref="BT71:BT79">
    <cfRule type="containsText" dxfId="335" priority="362" operator="containsText" text="NO OK">
      <formula>NOT(ISERROR(SEARCH("NO OK",BT71)))</formula>
    </cfRule>
  </conditionalFormatting>
  <conditionalFormatting sqref="BW82:BW88">
    <cfRule type="containsText" dxfId="334" priority="334" operator="containsText" text="NO OK">
      <formula>NOT(ISERROR(SEARCH("NO OK",BW82)))</formula>
    </cfRule>
  </conditionalFormatting>
  <conditionalFormatting sqref="BW91">
    <cfRule type="containsText" dxfId="333" priority="333" operator="containsText" text="NO OK">
      <formula>NOT(ISERROR(SEARCH("NO OK",BW91)))</formula>
    </cfRule>
  </conditionalFormatting>
  <conditionalFormatting sqref="BT133">
    <cfRule type="containsText" dxfId="332" priority="378" operator="containsText" text="NO OK">
      <formula>NOT(ISERROR(SEARCH("NO OK",BT133)))</formula>
    </cfRule>
  </conditionalFormatting>
  <conditionalFormatting sqref="BW129:BW130">
    <cfRule type="containsText" dxfId="331" priority="350" operator="containsText" text="NO OK">
      <formula>NOT(ISERROR(SEARCH("NO OK",BW129)))</formula>
    </cfRule>
  </conditionalFormatting>
  <conditionalFormatting sqref="BZ94:BZ99">
    <cfRule type="containsText" dxfId="330" priority="305" operator="containsText" text="NO OK">
      <formula>NOT(ISERROR(SEARCH("NO OK",BZ94)))</formula>
    </cfRule>
  </conditionalFormatting>
  <conditionalFormatting sqref="BT102:BT107">
    <cfRule type="containsText" dxfId="329" priority="358" operator="containsText" text="NO OK">
      <formula>NOT(ISERROR(SEARCH("NO OK",BT102)))</formula>
    </cfRule>
  </conditionalFormatting>
  <conditionalFormatting sqref="BW110">
    <cfRule type="containsText" dxfId="328" priority="330" operator="containsText" text="NO OK">
      <formula>NOT(ISERROR(SEARCH("NO OK",BW110)))</formula>
    </cfRule>
  </conditionalFormatting>
  <conditionalFormatting sqref="BW113:BW115">
    <cfRule type="containsText" dxfId="327" priority="329" operator="containsText" text="NO OK">
      <formula>NOT(ISERROR(SEARCH("NO OK",BW113)))</formula>
    </cfRule>
  </conditionalFormatting>
  <conditionalFormatting sqref="BR135">
    <cfRule type="containsText" dxfId="326" priority="354" operator="containsText" text="NO">
      <formula>NOT(ISERROR(SEARCH("NO",BR135)))</formula>
    </cfRule>
  </conditionalFormatting>
  <conditionalFormatting sqref="BT125">
    <cfRule type="cellIs" dxfId="325" priority="353" operator="equal">
      <formula>"NO OK"</formula>
    </cfRule>
  </conditionalFormatting>
  <conditionalFormatting sqref="CC28:CC35">
    <cfRule type="containsText" dxfId="324" priority="286" operator="containsText" text="NO OK">
      <formula>NOT(ISERROR(SEARCH("NO OK",CC28)))</formula>
    </cfRule>
  </conditionalFormatting>
  <conditionalFormatting sqref="BZ89">
    <cfRule type="containsText" dxfId="323" priority="314" operator="containsText" text="NO OK">
      <formula>NOT(ISERROR(SEARCH("NO OK",BZ89)))</formula>
    </cfRule>
  </conditionalFormatting>
  <conditionalFormatting sqref="BZ69">
    <cfRule type="containsText" dxfId="322" priority="316" operator="containsText" text="NO OK">
      <formula>NOT(ISERROR(SEARCH("NO OK",BZ69)))</formula>
    </cfRule>
  </conditionalFormatting>
  <conditionalFormatting sqref="BZ36">
    <cfRule type="containsText" dxfId="321" priority="320" operator="containsText" text="NO OK">
      <formula>NOT(ISERROR(SEARCH("NO OK",BZ36)))</formula>
    </cfRule>
  </conditionalFormatting>
  <conditionalFormatting sqref="CC57">
    <cfRule type="containsText" dxfId="320" priority="291" operator="containsText" text="NO OK">
      <formula>NOT(ISERROR(SEARCH("NO OK",CC57)))</formula>
    </cfRule>
  </conditionalFormatting>
  <conditionalFormatting sqref="CC45">
    <cfRule type="containsText" dxfId="319" priority="292" operator="containsText" text="NO OK">
      <formula>NOT(ISERROR(SEARCH("NO OK",CC45)))</formula>
    </cfRule>
  </conditionalFormatting>
  <conditionalFormatting sqref="CC38:CC44">
    <cfRule type="containsText" dxfId="318" priority="285" operator="containsText" text="NO OK">
      <formula>NOT(ISERROR(SEARCH("NO OK",CC38)))</formula>
    </cfRule>
  </conditionalFormatting>
  <conditionalFormatting sqref="BW59">
    <cfRule type="containsText" dxfId="317" priority="337" operator="containsText" text="NO OK">
      <formula>NOT(ISERROR(SEARCH("NO OK",BW59)))</formula>
    </cfRule>
  </conditionalFormatting>
  <conditionalFormatting sqref="BZ60">
    <cfRule type="containsText" dxfId="316" priority="317" operator="containsText" text="NO OK">
      <formula>NOT(ISERROR(SEARCH("NO OK",BZ60)))</formula>
    </cfRule>
  </conditionalFormatting>
  <conditionalFormatting sqref="BZ80">
    <cfRule type="containsText" dxfId="315" priority="315" operator="containsText" text="NO OK">
      <formula>NOT(ISERROR(SEARCH("NO OK",BZ80)))</formula>
    </cfRule>
  </conditionalFormatting>
  <conditionalFormatting sqref="BZ18:BZ26">
    <cfRule type="containsText" dxfId="314" priority="321" operator="containsText" text="NO OK">
      <formula>NOT(ISERROR(SEARCH("NO OK",BZ18)))</formula>
    </cfRule>
  </conditionalFormatting>
  <conditionalFormatting sqref="BW118">
    <cfRule type="containsText" dxfId="313" priority="328" operator="containsText" text="NO OK">
      <formula>NOT(ISERROR(SEARCH("NO OK",BW118)))</formula>
    </cfRule>
  </conditionalFormatting>
  <conditionalFormatting sqref="BW134">
    <cfRule type="containsText" dxfId="312" priority="349" operator="containsText" text="NO OK">
      <formula>NOT(ISERROR(SEARCH("NO OK",BW134)))</formula>
    </cfRule>
  </conditionalFormatting>
  <conditionalFormatting sqref="BW9:BW16">
    <cfRule type="containsText" dxfId="311" priority="352" operator="containsText" text="NO OK">
      <formula>NOT(ISERROR(SEARCH("NO OK",BW9)))</formula>
    </cfRule>
  </conditionalFormatting>
  <conditionalFormatting sqref="BZ62:BZ68">
    <cfRule type="containsText" dxfId="310" priority="309" operator="containsText" text="NO OK">
      <formula>NOT(ISERROR(SEARCH("NO OK",BZ62)))</formula>
    </cfRule>
  </conditionalFormatting>
  <conditionalFormatting sqref="BW71:BW79">
    <cfRule type="containsText" dxfId="309" priority="335" operator="containsText" text="NO OK">
      <formula>NOT(ISERROR(SEARCH("NO OK",BW71)))</formula>
    </cfRule>
  </conditionalFormatting>
  <conditionalFormatting sqref="BZ82:BZ88">
    <cfRule type="containsText" dxfId="308" priority="307" operator="containsText" text="NO OK">
      <formula>NOT(ISERROR(SEARCH("NO OK",BZ82)))</formula>
    </cfRule>
  </conditionalFormatting>
  <conditionalFormatting sqref="BZ91">
    <cfRule type="containsText" dxfId="307" priority="306" operator="containsText" text="NO OK">
      <formula>NOT(ISERROR(SEARCH("NO OK",BZ91)))</formula>
    </cfRule>
  </conditionalFormatting>
  <conditionalFormatting sqref="BW133">
    <cfRule type="containsText" dxfId="306" priority="351" operator="containsText" text="NO OK">
      <formula>NOT(ISERROR(SEARCH("NO OK",BW133)))</formula>
    </cfRule>
  </conditionalFormatting>
  <conditionalFormatting sqref="BZ129:BZ130">
    <cfRule type="containsText" dxfId="305" priority="323" operator="containsText" text="NO OK">
      <formula>NOT(ISERROR(SEARCH("NO OK",BZ129)))</formula>
    </cfRule>
  </conditionalFormatting>
  <conditionalFormatting sqref="BW102:BW107">
    <cfRule type="containsText" dxfId="304" priority="331" operator="containsText" text="NO OK">
      <formula>NOT(ISERROR(SEARCH("NO OK",BW102)))</formula>
    </cfRule>
  </conditionalFormatting>
  <conditionalFormatting sqref="BZ110">
    <cfRule type="containsText" dxfId="303" priority="303" operator="containsText" text="NO OK">
      <formula>NOT(ISERROR(SEARCH("NO OK",BZ110)))</formula>
    </cfRule>
  </conditionalFormatting>
  <conditionalFormatting sqref="BZ113:BZ115">
    <cfRule type="containsText" dxfId="302" priority="302" operator="containsText" text="NO OK">
      <formula>NOT(ISERROR(SEARCH("NO OK",BZ113)))</formula>
    </cfRule>
  </conditionalFormatting>
  <conditionalFormatting sqref="BU135">
    <cfRule type="containsText" dxfId="301" priority="327" operator="containsText" text="NO">
      <formula>NOT(ISERROR(SEARCH("NO",BU135)))</formula>
    </cfRule>
  </conditionalFormatting>
  <conditionalFormatting sqref="BW125">
    <cfRule type="cellIs" dxfId="300" priority="326" operator="equal">
      <formula>"NO OK"</formula>
    </cfRule>
  </conditionalFormatting>
  <conditionalFormatting sqref="CC89">
    <cfRule type="containsText" dxfId="299" priority="287" operator="containsText" text="NO OK">
      <formula>NOT(ISERROR(SEARCH("NO OK",CC89)))</formula>
    </cfRule>
  </conditionalFormatting>
  <conditionalFormatting sqref="CC36">
    <cfRule type="containsText" dxfId="298" priority="293" operator="containsText" text="NO OK">
      <formula>NOT(ISERROR(SEARCH("NO OK",CC36)))</formula>
    </cfRule>
  </conditionalFormatting>
  <conditionalFormatting sqref="CC69">
    <cfRule type="containsText" dxfId="297" priority="289" operator="containsText" text="NO OK">
      <formula>NOT(ISERROR(SEARCH("NO OK",CC69)))</formula>
    </cfRule>
  </conditionalFormatting>
  <conditionalFormatting sqref="BZ59">
    <cfRule type="containsText" dxfId="296" priority="310" operator="containsText" text="NO OK">
      <formula>NOT(ISERROR(SEARCH("NO OK",BZ59)))</formula>
    </cfRule>
  </conditionalFormatting>
  <conditionalFormatting sqref="CC60">
    <cfRule type="containsText" dxfId="295" priority="290" operator="containsText" text="NO OK">
      <formula>NOT(ISERROR(SEARCH("NO OK",CC60)))</formula>
    </cfRule>
  </conditionalFormatting>
  <conditionalFormatting sqref="CC80">
    <cfRule type="containsText" dxfId="294" priority="288" operator="containsText" text="NO OK">
      <formula>NOT(ISERROR(SEARCH("NO OK",CC80)))</formula>
    </cfRule>
  </conditionalFormatting>
  <conditionalFormatting sqref="CC18:CC26">
    <cfRule type="containsText" dxfId="293" priority="294" operator="containsText" text="NO OK">
      <formula>NOT(ISERROR(SEARCH("NO OK",CC18)))</formula>
    </cfRule>
  </conditionalFormatting>
  <conditionalFormatting sqref="BZ118">
    <cfRule type="containsText" dxfId="292" priority="301" operator="containsText" text="NO OK">
      <formula>NOT(ISERROR(SEARCH("NO OK",BZ118)))</formula>
    </cfRule>
  </conditionalFormatting>
  <conditionalFormatting sqref="BZ134">
    <cfRule type="containsText" dxfId="291" priority="322" operator="containsText" text="NO OK">
      <formula>NOT(ISERROR(SEARCH("NO OK",BZ134)))</formula>
    </cfRule>
  </conditionalFormatting>
  <conditionalFormatting sqref="BZ9:BZ16">
    <cfRule type="containsText" dxfId="290" priority="325" operator="containsText" text="NO OK">
      <formula>NOT(ISERROR(SEARCH("NO OK",BZ9)))</formula>
    </cfRule>
  </conditionalFormatting>
  <conditionalFormatting sqref="CC62:CC68">
    <cfRule type="containsText" dxfId="289" priority="282" operator="containsText" text="NO OK">
      <formula>NOT(ISERROR(SEARCH("NO OK",CC62)))</formula>
    </cfRule>
  </conditionalFormatting>
  <conditionalFormatting sqref="BZ71:BZ79">
    <cfRule type="containsText" dxfId="288" priority="308" operator="containsText" text="NO OK">
      <formula>NOT(ISERROR(SEARCH("NO OK",BZ71)))</formula>
    </cfRule>
  </conditionalFormatting>
  <conditionalFormatting sqref="CC82:CC88">
    <cfRule type="containsText" dxfId="287" priority="280" operator="containsText" text="NO OK">
      <formula>NOT(ISERROR(SEARCH("NO OK",CC82)))</formula>
    </cfRule>
  </conditionalFormatting>
  <conditionalFormatting sqref="CC91">
    <cfRule type="containsText" dxfId="286" priority="279" operator="containsText" text="NO OK">
      <formula>NOT(ISERROR(SEARCH("NO OK",CC91)))</formula>
    </cfRule>
  </conditionalFormatting>
  <conditionalFormatting sqref="BZ133">
    <cfRule type="containsText" dxfId="285" priority="324" operator="containsText" text="NO OK">
      <formula>NOT(ISERROR(SEARCH("NO OK",BZ133)))</formula>
    </cfRule>
  </conditionalFormatting>
  <conditionalFormatting sqref="CC129:CC130">
    <cfRule type="containsText" dxfId="284" priority="296" operator="containsText" text="NO OK">
      <formula>NOT(ISERROR(SEARCH("NO OK",CC129)))</formula>
    </cfRule>
  </conditionalFormatting>
  <conditionalFormatting sqref="CC94:CC99">
    <cfRule type="containsText" dxfId="283" priority="278" operator="containsText" text="NO OK">
      <formula>NOT(ISERROR(SEARCH("NO OK",CC94)))</formula>
    </cfRule>
  </conditionalFormatting>
  <conditionalFormatting sqref="BZ102:BZ107">
    <cfRule type="containsText" dxfId="282" priority="304" operator="containsText" text="NO OK">
      <formula>NOT(ISERROR(SEARCH("NO OK",BZ102)))</formula>
    </cfRule>
  </conditionalFormatting>
  <conditionalFormatting sqref="BX135">
    <cfRule type="containsText" dxfId="281" priority="300" operator="containsText" text="NO">
      <formula>NOT(ISERROR(SEARCH("NO",BX135)))</formula>
    </cfRule>
  </conditionalFormatting>
  <conditionalFormatting sqref="BZ125">
    <cfRule type="cellIs" dxfId="280" priority="299" operator="equal">
      <formula>"NO OK"</formula>
    </cfRule>
  </conditionalFormatting>
  <conditionalFormatting sqref="CF28:CF35">
    <cfRule type="containsText" dxfId="279" priority="259" operator="containsText" text="NO OK">
      <formula>NOT(ISERROR(SEARCH("NO OK",CF28)))</formula>
    </cfRule>
  </conditionalFormatting>
  <conditionalFormatting sqref="CF89">
    <cfRule type="containsText" dxfId="278" priority="260" operator="containsText" text="NO OK">
      <formula>NOT(ISERROR(SEARCH("NO OK",CF89)))</formula>
    </cfRule>
  </conditionalFormatting>
  <conditionalFormatting sqref="CF69">
    <cfRule type="containsText" dxfId="277" priority="262" operator="containsText" text="NO OK">
      <formula>NOT(ISERROR(SEARCH("NO OK",CF69)))</formula>
    </cfRule>
  </conditionalFormatting>
  <conditionalFormatting sqref="CF36">
    <cfRule type="containsText" dxfId="276" priority="266" operator="containsText" text="NO OK">
      <formula>NOT(ISERROR(SEARCH("NO OK",CF36)))</formula>
    </cfRule>
  </conditionalFormatting>
  <conditionalFormatting sqref="CF57">
    <cfRule type="containsText" dxfId="275" priority="264" operator="containsText" text="NO OK">
      <formula>NOT(ISERROR(SEARCH("NO OK",CF57)))</formula>
    </cfRule>
  </conditionalFormatting>
  <conditionalFormatting sqref="CF45">
    <cfRule type="containsText" dxfId="274" priority="265" operator="containsText" text="NO OK">
      <formula>NOT(ISERROR(SEARCH("NO OK",CF45)))</formula>
    </cfRule>
  </conditionalFormatting>
  <conditionalFormatting sqref="CF38:CF44">
    <cfRule type="containsText" dxfId="273" priority="258" operator="containsText" text="NO OK">
      <formula>NOT(ISERROR(SEARCH("NO OK",CF38)))</formula>
    </cfRule>
  </conditionalFormatting>
  <conditionalFormatting sqref="CC59">
    <cfRule type="containsText" dxfId="272" priority="283" operator="containsText" text="NO OK">
      <formula>NOT(ISERROR(SEARCH("NO OK",CC59)))</formula>
    </cfRule>
  </conditionalFormatting>
  <conditionalFormatting sqref="CC118">
    <cfRule type="containsText" dxfId="271" priority="274" operator="containsText" text="NO OK">
      <formula>NOT(ISERROR(SEARCH("NO OK",CC118)))</formula>
    </cfRule>
  </conditionalFormatting>
  <conditionalFormatting sqref="CC134">
    <cfRule type="containsText" dxfId="270" priority="295" operator="containsText" text="NO OK">
      <formula>NOT(ISERROR(SEARCH("NO OK",CC134)))</formula>
    </cfRule>
  </conditionalFormatting>
  <conditionalFormatting sqref="CC9:CC16">
    <cfRule type="containsText" dxfId="269" priority="298" operator="containsText" text="NO OK">
      <formula>NOT(ISERROR(SEARCH("NO OK",CC9)))</formula>
    </cfRule>
  </conditionalFormatting>
  <conditionalFormatting sqref="CC71:CC79">
    <cfRule type="containsText" dxfId="268" priority="281" operator="containsText" text="NO OK">
      <formula>NOT(ISERROR(SEARCH("NO OK",CC71)))</formula>
    </cfRule>
  </conditionalFormatting>
  <conditionalFormatting sqref="CC133">
    <cfRule type="containsText" dxfId="267" priority="297" operator="containsText" text="NO OK">
      <formula>NOT(ISERROR(SEARCH("NO OK",CC133)))</formula>
    </cfRule>
  </conditionalFormatting>
  <conditionalFormatting sqref="CC102:CC107">
    <cfRule type="containsText" dxfId="266" priority="277" operator="containsText" text="NO OK">
      <formula>NOT(ISERROR(SEARCH("NO OK",CC102)))</formula>
    </cfRule>
  </conditionalFormatting>
  <conditionalFormatting sqref="CC110">
    <cfRule type="containsText" dxfId="265" priority="276" operator="containsText" text="NO OK">
      <formula>NOT(ISERROR(SEARCH("NO OK",CC110)))</formula>
    </cfRule>
  </conditionalFormatting>
  <conditionalFormatting sqref="CC113:CC115">
    <cfRule type="containsText" dxfId="264" priority="275" operator="containsText" text="NO OK">
      <formula>NOT(ISERROR(SEARCH("NO OK",CC113)))</formula>
    </cfRule>
  </conditionalFormatting>
  <conditionalFormatting sqref="CA135">
    <cfRule type="containsText" dxfId="263" priority="273" operator="containsText" text="NO">
      <formula>NOT(ISERROR(SEARCH("NO",CA135)))</formula>
    </cfRule>
  </conditionalFormatting>
  <conditionalFormatting sqref="CC125">
    <cfRule type="cellIs" dxfId="262" priority="272" operator="equal">
      <formula>"NO OK"</formula>
    </cfRule>
  </conditionalFormatting>
  <conditionalFormatting sqref="CF59">
    <cfRule type="containsText" dxfId="261" priority="256" operator="containsText" text="NO OK">
      <formula>NOT(ISERROR(SEARCH("NO OK",CF59)))</formula>
    </cfRule>
  </conditionalFormatting>
  <conditionalFormatting sqref="CF60">
    <cfRule type="containsText" dxfId="260" priority="263" operator="containsText" text="NO OK">
      <formula>NOT(ISERROR(SEARCH("NO OK",CF60)))</formula>
    </cfRule>
  </conditionalFormatting>
  <conditionalFormatting sqref="CF80">
    <cfRule type="containsText" dxfId="259" priority="261" operator="containsText" text="NO OK">
      <formula>NOT(ISERROR(SEARCH("NO OK",CF80)))</formula>
    </cfRule>
  </conditionalFormatting>
  <conditionalFormatting sqref="CF18:CF26">
    <cfRule type="containsText" dxfId="258" priority="267" operator="containsText" text="NO OK">
      <formula>NOT(ISERROR(SEARCH("NO OK",CF18)))</formula>
    </cfRule>
  </conditionalFormatting>
  <conditionalFormatting sqref="CF118">
    <cfRule type="containsText" dxfId="257" priority="247" operator="containsText" text="NO OK">
      <formula>NOT(ISERROR(SEARCH("NO OK",CF118)))</formula>
    </cfRule>
  </conditionalFormatting>
  <conditionalFormatting sqref="CF134">
    <cfRule type="containsText" dxfId="256" priority="268" operator="containsText" text="NO OK">
      <formula>NOT(ISERROR(SEARCH("NO OK",CF134)))</formula>
    </cfRule>
  </conditionalFormatting>
  <conditionalFormatting sqref="CF9:CF16">
    <cfRule type="containsText" dxfId="255" priority="271" operator="containsText" text="NO OK">
      <formula>NOT(ISERROR(SEARCH("NO OK",CF9)))</formula>
    </cfRule>
  </conditionalFormatting>
  <conditionalFormatting sqref="CF62:CF68">
    <cfRule type="containsText" dxfId="254" priority="255" operator="containsText" text="NO OK">
      <formula>NOT(ISERROR(SEARCH("NO OK",CF62)))</formula>
    </cfRule>
  </conditionalFormatting>
  <conditionalFormatting sqref="CF71:CF79">
    <cfRule type="containsText" dxfId="253" priority="254" operator="containsText" text="NO OK">
      <formula>NOT(ISERROR(SEARCH("NO OK",CF71)))</formula>
    </cfRule>
  </conditionalFormatting>
  <conditionalFormatting sqref="CF82:CF88">
    <cfRule type="containsText" dxfId="252" priority="253" operator="containsText" text="NO OK">
      <formula>NOT(ISERROR(SEARCH("NO OK",CF82)))</formula>
    </cfRule>
  </conditionalFormatting>
  <conditionalFormatting sqref="CF91">
    <cfRule type="containsText" dxfId="251" priority="252" operator="containsText" text="NO OK">
      <formula>NOT(ISERROR(SEARCH("NO OK",CF91)))</formula>
    </cfRule>
  </conditionalFormatting>
  <conditionalFormatting sqref="CF133">
    <cfRule type="containsText" dxfId="250" priority="270" operator="containsText" text="NO OK">
      <formula>NOT(ISERROR(SEARCH("NO OK",CF133)))</formula>
    </cfRule>
  </conditionalFormatting>
  <conditionalFormatting sqref="CF129:CF130">
    <cfRule type="containsText" dxfId="249" priority="269" operator="containsText" text="NO OK">
      <formula>NOT(ISERROR(SEARCH("NO OK",CF129)))</formula>
    </cfRule>
  </conditionalFormatting>
  <conditionalFormatting sqref="CF94:CF99">
    <cfRule type="containsText" dxfId="248" priority="251" operator="containsText" text="NO OK">
      <formula>NOT(ISERROR(SEARCH("NO OK",CF94)))</formula>
    </cfRule>
  </conditionalFormatting>
  <conditionalFormatting sqref="CF102:CF107">
    <cfRule type="containsText" dxfId="247" priority="250" operator="containsText" text="NO OK">
      <formula>NOT(ISERROR(SEARCH("NO OK",CF102)))</formula>
    </cfRule>
  </conditionalFormatting>
  <conditionalFormatting sqref="CF110">
    <cfRule type="containsText" dxfId="246" priority="249" operator="containsText" text="NO OK">
      <formula>NOT(ISERROR(SEARCH("NO OK",CF110)))</formula>
    </cfRule>
  </conditionalFormatting>
  <conditionalFormatting sqref="CF113:CF115">
    <cfRule type="containsText" dxfId="245" priority="248" operator="containsText" text="NO OK">
      <formula>NOT(ISERROR(SEARCH("NO OK",CF113)))</formula>
    </cfRule>
  </conditionalFormatting>
  <conditionalFormatting sqref="CD135">
    <cfRule type="containsText" dxfId="244" priority="246" operator="containsText" text="NO">
      <formula>NOT(ISERROR(SEARCH("NO",CD135)))</formula>
    </cfRule>
  </conditionalFormatting>
  <conditionalFormatting sqref="CF125">
    <cfRule type="cellIs" dxfId="243" priority="245" operator="equal">
      <formula>"NO OK"</formula>
    </cfRule>
  </conditionalFormatting>
  <conditionalFormatting sqref="CI47:CI56">
    <cfRule type="containsText" dxfId="242" priority="230" operator="containsText" text="NO OK">
      <formula>NOT(ISERROR(SEARCH("NO OK",CI47)))</formula>
    </cfRule>
  </conditionalFormatting>
  <conditionalFormatting sqref="CI28:CI35">
    <cfRule type="containsText" dxfId="241" priority="232" operator="containsText" text="NO OK">
      <formula>NOT(ISERROR(SEARCH("NO OK",CI28)))</formula>
    </cfRule>
  </conditionalFormatting>
  <conditionalFormatting sqref="CI89">
    <cfRule type="containsText" dxfId="240" priority="233" operator="containsText" text="NO OK">
      <formula>NOT(ISERROR(SEARCH("NO OK",CI89)))</formula>
    </cfRule>
  </conditionalFormatting>
  <conditionalFormatting sqref="CI69">
    <cfRule type="containsText" dxfId="239" priority="235" operator="containsText" text="NO OK">
      <formula>NOT(ISERROR(SEARCH("NO OK",CI69)))</formula>
    </cfRule>
  </conditionalFormatting>
  <conditionalFormatting sqref="CI36">
    <cfRule type="containsText" dxfId="238" priority="239" operator="containsText" text="NO OK">
      <formula>NOT(ISERROR(SEARCH("NO OK",CI36)))</formula>
    </cfRule>
  </conditionalFormatting>
  <conditionalFormatting sqref="CI57">
    <cfRule type="containsText" dxfId="237" priority="237" operator="containsText" text="NO OK">
      <formula>NOT(ISERROR(SEARCH("NO OK",CI57)))</formula>
    </cfRule>
  </conditionalFormatting>
  <conditionalFormatting sqref="CI45">
    <cfRule type="containsText" dxfId="236" priority="238" operator="containsText" text="NO OK">
      <formula>NOT(ISERROR(SEARCH("NO OK",CI45)))</formula>
    </cfRule>
  </conditionalFormatting>
  <conditionalFormatting sqref="CI38:CI44">
    <cfRule type="containsText" dxfId="235" priority="231" operator="containsText" text="NO OK">
      <formula>NOT(ISERROR(SEARCH("NO OK",CI38)))</formula>
    </cfRule>
  </conditionalFormatting>
  <conditionalFormatting sqref="CI59">
    <cfRule type="containsText" dxfId="234" priority="229" operator="containsText" text="NO OK">
      <formula>NOT(ISERROR(SEARCH("NO OK",CI59)))</formula>
    </cfRule>
  </conditionalFormatting>
  <conditionalFormatting sqref="CI60">
    <cfRule type="containsText" dxfId="233" priority="236" operator="containsText" text="NO OK">
      <formula>NOT(ISERROR(SEARCH("NO OK",CI60)))</formula>
    </cfRule>
  </conditionalFormatting>
  <conditionalFormatting sqref="CI80">
    <cfRule type="containsText" dxfId="232" priority="234" operator="containsText" text="NO OK">
      <formula>NOT(ISERROR(SEARCH("NO OK",CI80)))</formula>
    </cfRule>
  </conditionalFormatting>
  <conditionalFormatting sqref="CI18:CI26">
    <cfRule type="containsText" dxfId="231" priority="240" operator="containsText" text="NO OK">
      <formula>NOT(ISERROR(SEARCH("NO OK",CI18)))</formula>
    </cfRule>
  </conditionalFormatting>
  <conditionalFormatting sqref="CI118">
    <cfRule type="containsText" dxfId="230" priority="220" operator="containsText" text="NO OK">
      <formula>NOT(ISERROR(SEARCH("NO OK",CI118)))</formula>
    </cfRule>
  </conditionalFormatting>
  <conditionalFormatting sqref="CI134">
    <cfRule type="containsText" dxfId="229" priority="241" operator="containsText" text="NO OK">
      <formula>NOT(ISERROR(SEARCH("NO OK",CI134)))</formula>
    </cfRule>
  </conditionalFormatting>
  <conditionalFormatting sqref="CI9:CI16">
    <cfRule type="containsText" dxfId="228" priority="244" operator="containsText" text="NO OK">
      <formula>NOT(ISERROR(SEARCH("NO OK",CI9)))</formula>
    </cfRule>
  </conditionalFormatting>
  <conditionalFormatting sqref="CI62:CI68">
    <cfRule type="containsText" dxfId="227" priority="228" operator="containsText" text="NO OK">
      <formula>NOT(ISERROR(SEARCH("NO OK",CI62)))</formula>
    </cfRule>
  </conditionalFormatting>
  <conditionalFormatting sqref="CI71:CI79">
    <cfRule type="containsText" dxfId="226" priority="227" operator="containsText" text="NO OK">
      <formula>NOT(ISERROR(SEARCH("NO OK",CI71)))</formula>
    </cfRule>
  </conditionalFormatting>
  <conditionalFormatting sqref="CI82:CI88">
    <cfRule type="containsText" dxfId="225" priority="226" operator="containsText" text="NO OK">
      <formula>NOT(ISERROR(SEARCH("NO OK",CI82)))</formula>
    </cfRule>
  </conditionalFormatting>
  <conditionalFormatting sqref="CI91">
    <cfRule type="containsText" dxfId="224" priority="225" operator="containsText" text="NO OK">
      <formula>NOT(ISERROR(SEARCH("NO OK",CI91)))</formula>
    </cfRule>
  </conditionalFormatting>
  <conditionalFormatting sqref="CI133">
    <cfRule type="containsText" dxfId="223" priority="243" operator="containsText" text="NO OK">
      <formula>NOT(ISERROR(SEARCH("NO OK",CI133)))</formula>
    </cfRule>
  </conditionalFormatting>
  <conditionalFormatting sqref="CI130">
    <cfRule type="containsText" dxfId="222" priority="242" operator="containsText" text="NO OK">
      <formula>NOT(ISERROR(SEARCH("NO OK",CI130)))</formula>
    </cfRule>
  </conditionalFormatting>
  <conditionalFormatting sqref="CI94:CI99">
    <cfRule type="containsText" dxfId="221" priority="224" operator="containsText" text="NO OK">
      <formula>NOT(ISERROR(SEARCH("NO OK",CI94)))</formula>
    </cfRule>
  </conditionalFormatting>
  <conditionalFormatting sqref="CI102:CI107">
    <cfRule type="containsText" dxfId="220" priority="223" operator="containsText" text="NO OK">
      <formula>NOT(ISERROR(SEARCH("NO OK",CI102)))</formula>
    </cfRule>
  </conditionalFormatting>
  <conditionalFormatting sqref="CI110">
    <cfRule type="containsText" dxfId="219" priority="222" operator="containsText" text="NO OK">
      <formula>NOT(ISERROR(SEARCH("NO OK",CI110)))</formula>
    </cfRule>
  </conditionalFormatting>
  <conditionalFormatting sqref="CI113:CI115">
    <cfRule type="containsText" dxfId="218" priority="221" operator="containsText" text="NO OK">
      <formula>NOT(ISERROR(SEARCH("NO OK",CI113)))</formula>
    </cfRule>
  </conditionalFormatting>
  <conditionalFormatting sqref="CG135">
    <cfRule type="containsText" dxfId="217" priority="219" operator="containsText" text="NO">
      <formula>NOT(ISERROR(SEARCH("NO",CG135)))</formula>
    </cfRule>
  </conditionalFormatting>
  <conditionalFormatting sqref="CI129">
    <cfRule type="containsText" dxfId="216" priority="217" operator="containsText" text="NO OK">
      <formula>NOT(ISERROR(SEARCH("NO OK",CI129)))</formula>
    </cfRule>
  </conditionalFormatting>
  <conditionalFormatting sqref="CL47:CL56">
    <cfRule type="containsText" dxfId="215" priority="202" operator="containsText" text="NO OK">
      <formula>NOT(ISERROR(SEARCH("NO OK",CL47)))</formula>
    </cfRule>
  </conditionalFormatting>
  <conditionalFormatting sqref="CL28:CL35">
    <cfRule type="containsText" dxfId="214" priority="204" operator="containsText" text="NO OK">
      <formula>NOT(ISERROR(SEARCH("NO OK",CL28)))</formula>
    </cfRule>
  </conditionalFormatting>
  <conditionalFormatting sqref="CL89">
    <cfRule type="containsText" dxfId="213" priority="205" operator="containsText" text="NO OK">
      <formula>NOT(ISERROR(SEARCH("NO OK",CL89)))</formula>
    </cfRule>
  </conditionalFormatting>
  <conditionalFormatting sqref="CL69">
    <cfRule type="containsText" dxfId="212" priority="207" operator="containsText" text="NO OK">
      <formula>NOT(ISERROR(SEARCH("NO OK",CL69)))</formula>
    </cfRule>
  </conditionalFormatting>
  <conditionalFormatting sqref="CL36">
    <cfRule type="containsText" dxfId="211" priority="211" operator="containsText" text="NO OK">
      <formula>NOT(ISERROR(SEARCH("NO OK",CL36)))</formula>
    </cfRule>
  </conditionalFormatting>
  <conditionalFormatting sqref="CL57">
    <cfRule type="containsText" dxfId="210" priority="209" operator="containsText" text="NO OK">
      <formula>NOT(ISERROR(SEARCH("NO OK",CL57)))</formula>
    </cfRule>
  </conditionalFormatting>
  <conditionalFormatting sqref="CL45">
    <cfRule type="containsText" dxfId="209" priority="210" operator="containsText" text="NO OK">
      <formula>NOT(ISERROR(SEARCH("NO OK",CL45)))</formula>
    </cfRule>
  </conditionalFormatting>
  <conditionalFormatting sqref="CL38:CL44">
    <cfRule type="containsText" dxfId="208" priority="203" operator="containsText" text="NO OK">
      <formula>NOT(ISERROR(SEARCH("NO OK",CL38)))</formula>
    </cfRule>
  </conditionalFormatting>
  <conditionalFormatting sqref="CL59">
    <cfRule type="containsText" dxfId="207" priority="201" operator="containsText" text="NO OK">
      <formula>NOT(ISERROR(SEARCH("NO OK",CL59)))</formula>
    </cfRule>
  </conditionalFormatting>
  <conditionalFormatting sqref="CL60">
    <cfRule type="containsText" dxfId="206" priority="208" operator="containsText" text="NO OK">
      <formula>NOT(ISERROR(SEARCH("NO OK",CL60)))</formula>
    </cfRule>
  </conditionalFormatting>
  <conditionalFormatting sqref="CL80">
    <cfRule type="containsText" dxfId="205" priority="206" operator="containsText" text="NO OK">
      <formula>NOT(ISERROR(SEARCH("NO OK",CL80)))</formula>
    </cfRule>
  </conditionalFormatting>
  <conditionalFormatting sqref="CL18:CL26">
    <cfRule type="containsText" dxfId="204" priority="212" operator="containsText" text="NO OK">
      <formula>NOT(ISERROR(SEARCH("NO OK",CL18)))</formula>
    </cfRule>
  </conditionalFormatting>
  <conditionalFormatting sqref="CL118">
    <cfRule type="containsText" dxfId="203" priority="192" operator="containsText" text="NO OK">
      <formula>NOT(ISERROR(SEARCH("NO OK",CL118)))</formula>
    </cfRule>
  </conditionalFormatting>
  <conditionalFormatting sqref="CL134">
    <cfRule type="containsText" dxfId="202" priority="213" operator="containsText" text="NO OK">
      <formula>NOT(ISERROR(SEARCH("NO OK",CL134)))</formula>
    </cfRule>
  </conditionalFormatting>
  <conditionalFormatting sqref="CL9:CL16">
    <cfRule type="containsText" dxfId="201" priority="216" operator="containsText" text="NO OK">
      <formula>NOT(ISERROR(SEARCH("NO OK",CL9)))</formula>
    </cfRule>
  </conditionalFormatting>
  <conditionalFormatting sqref="CL62:CL68">
    <cfRule type="containsText" dxfId="200" priority="200" operator="containsText" text="NO OK">
      <formula>NOT(ISERROR(SEARCH("NO OK",CL62)))</formula>
    </cfRule>
  </conditionalFormatting>
  <conditionalFormatting sqref="CL71:CL79">
    <cfRule type="containsText" dxfId="199" priority="199" operator="containsText" text="NO OK">
      <formula>NOT(ISERROR(SEARCH("NO OK",CL71)))</formula>
    </cfRule>
  </conditionalFormatting>
  <conditionalFormatting sqref="CL82:CL88">
    <cfRule type="containsText" dxfId="198" priority="198" operator="containsText" text="NO OK">
      <formula>NOT(ISERROR(SEARCH("NO OK",CL82)))</formula>
    </cfRule>
  </conditionalFormatting>
  <conditionalFormatting sqref="CL91">
    <cfRule type="containsText" dxfId="197" priority="197" operator="containsText" text="NO OK">
      <formula>NOT(ISERROR(SEARCH("NO OK",CL91)))</formula>
    </cfRule>
  </conditionalFormatting>
  <conditionalFormatting sqref="CL133">
    <cfRule type="containsText" dxfId="196" priority="215" operator="containsText" text="NO OK">
      <formula>NOT(ISERROR(SEARCH("NO OK",CL133)))</formula>
    </cfRule>
  </conditionalFormatting>
  <conditionalFormatting sqref="CL129:CL130">
    <cfRule type="containsText" dxfId="195" priority="214" operator="containsText" text="NO OK">
      <formula>NOT(ISERROR(SEARCH("NO OK",CL129)))</formula>
    </cfRule>
  </conditionalFormatting>
  <conditionalFormatting sqref="CL94:CL99">
    <cfRule type="containsText" dxfId="194" priority="196" operator="containsText" text="NO OK">
      <formula>NOT(ISERROR(SEARCH("NO OK",CL94)))</formula>
    </cfRule>
  </conditionalFormatting>
  <conditionalFormatting sqref="CL102:CL107">
    <cfRule type="containsText" dxfId="193" priority="195" operator="containsText" text="NO OK">
      <formula>NOT(ISERROR(SEARCH("NO OK",CL102)))</formula>
    </cfRule>
  </conditionalFormatting>
  <conditionalFormatting sqref="CL110">
    <cfRule type="containsText" dxfId="192" priority="194" operator="containsText" text="NO OK">
      <formula>NOT(ISERROR(SEARCH("NO OK",CL110)))</formula>
    </cfRule>
  </conditionalFormatting>
  <conditionalFormatting sqref="CL113:CL115">
    <cfRule type="containsText" dxfId="191" priority="193" operator="containsText" text="NO OK">
      <formula>NOT(ISERROR(SEARCH("NO OK",CL113)))</formula>
    </cfRule>
  </conditionalFormatting>
  <conditionalFormatting sqref="CJ135">
    <cfRule type="containsText" dxfId="190" priority="191" operator="containsText" text="NO">
      <formula>NOT(ISERROR(SEARCH("NO",CJ135)))</formula>
    </cfRule>
  </conditionalFormatting>
  <conditionalFormatting sqref="CL125">
    <cfRule type="cellIs" dxfId="189" priority="190" operator="equal">
      <formula>"NO OK"</formula>
    </cfRule>
  </conditionalFormatting>
  <conditionalFormatting sqref="CO47:CO56">
    <cfRule type="containsText" dxfId="188" priority="175" operator="containsText" text="NO OK">
      <formula>NOT(ISERROR(SEARCH("NO OK",CO47)))</formula>
    </cfRule>
  </conditionalFormatting>
  <conditionalFormatting sqref="CO28:CO35">
    <cfRule type="containsText" dxfId="187" priority="177" operator="containsText" text="NO OK">
      <formula>NOT(ISERROR(SEARCH("NO OK",CO28)))</formula>
    </cfRule>
  </conditionalFormatting>
  <conditionalFormatting sqref="CO89">
    <cfRule type="containsText" dxfId="186" priority="178" operator="containsText" text="NO OK">
      <formula>NOT(ISERROR(SEARCH("NO OK",CO89)))</formula>
    </cfRule>
  </conditionalFormatting>
  <conditionalFormatting sqref="CO69">
    <cfRule type="containsText" dxfId="185" priority="180" operator="containsText" text="NO OK">
      <formula>NOT(ISERROR(SEARCH("NO OK",CO69)))</formula>
    </cfRule>
  </conditionalFormatting>
  <conditionalFormatting sqref="CO36">
    <cfRule type="containsText" dxfId="184" priority="184" operator="containsText" text="NO OK">
      <formula>NOT(ISERROR(SEARCH("NO OK",CO36)))</formula>
    </cfRule>
  </conditionalFormatting>
  <conditionalFormatting sqref="CO57">
    <cfRule type="containsText" dxfId="183" priority="182" operator="containsText" text="NO OK">
      <formula>NOT(ISERROR(SEARCH("NO OK",CO57)))</formula>
    </cfRule>
  </conditionalFormatting>
  <conditionalFormatting sqref="CO45">
    <cfRule type="containsText" dxfId="182" priority="183" operator="containsText" text="NO OK">
      <formula>NOT(ISERROR(SEARCH("NO OK",CO45)))</formula>
    </cfRule>
  </conditionalFormatting>
  <conditionalFormatting sqref="CO38:CO44">
    <cfRule type="containsText" dxfId="181" priority="176" operator="containsText" text="NO OK">
      <formula>NOT(ISERROR(SEARCH("NO OK",CO38)))</formula>
    </cfRule>
  </conditionalFormatting>
  <conditionalFormatting sqref="CO59">
    <cfRule type="containsText" dxfId="180" priority="174" operator="containsText" text="NO OK">
      <formula>NOT(ISERROR(SEARCH("NO OK",CO59)))</formula>
    </cfRule>
  </conditionalFormatting>
  <conditionalFormatting sqref="CO60">
    <cfRule type="containsText" dxfId="179" priority="181" operator="containsText" text="NO OK">
      <formula>NOT(ISERROR(SEARCH("NO OK",CO60)))</formula>
    </cfRule>
  </conditionalFormatting>
  <conditionalFormatting sqref="CO80">
    <cfRule type="containsText" dxfId="178" priority="179" operator="containsText" text="NO OK">
      <formula>NOT(ISERROR(SEARCH("NO OK",CO80)))</formula>
    </cfRule>
  </conditionalFormatting>
  <conditionalFormatting sqref="CO18:CO26">
    <cfRule type="containsText" dxfId="177" priority="185" operator="containsText" text="NO OK">
      <formula>NOT(ISERROR(SEARCH("NO OK",CO18)))</formula>
    </cfRule>
  </conditionalFormatting>
  <conditionalFormatting sqref="CO118">
    <cfRule type="containsText" dxfId="176" priority="165" operator="containsText" text="NO OK">
      <formula>NOT(ISERROR(SEARCH("NO OK",CO118)))</formula>
    </cfRule>
  </conditionalFormatting>
  <conditionalFormatting sqref="CO134">
    <cfRule type="containsText" dxfId="175" priority="186" operator="containsText" text="NO OK">
      <formula>NOT(ISERROR(SEARCH("NO OK",CO134)))</formula>
    </cfRule>
  </conditionalFormatting>
  <conditionalFormatting sqref="CO9:CO16">
    <cfRule type="containsText" dxfId="174" priority="189" operator="containsText" text="NO OK">
      <formula>NOT(ISERROR(SEARCH("NO OK",CO9)))</formula>
    </cfRule>
  </conditionalFormatting>
  <conditionalFormatting sqref="CO62:CO68">
    <cfRule type="containsText" dxfId="173" priority="173" operator="containsText" text="NO OK">
      <formula>NOT(ISERROR(SEARCH("NO OK",CO62)))</formula>
    </cfRule>
  </conditionalFormatting>
  <conditionalFormatting sqref="CO71:CO79">
    <cfRule type="containsText" dxfId="172" priority="172" operator="containsText" text="NO OK">
      <formula>NOT(ISERROR(SEARCH("NO OK",CO71)))</formula>
    </cfRule>
  </conditionalFormatting>
  <conditionalFormatting sqref="CO82:CO88">
    <cfRule type="containsText" dxfId="171" priority="171" operator="containsText" text="NO OK">
      <formula>NOT(ISERROR(SEARCH("NO OK",CO82)))</formula>
    </cfRule>
  </conditionalFormatting>
  <conditionalFormatting sqref="CO91">
    <cfRule type="containsText" dxfId="170" priority="170" operator="containsText" text="NO OK">
      <formula>NOT(ISERROR(SEARCH("NO OK",CO91)))</formula>
    </cfRule>
  </conditionalFormatting>
  <conditionalFormatting sqref="CO133">
    <cfRule type="containsText" dxfId="169" priority="188" operator="containsText" text="NO OK">
      <formula>NOT(ISERROR(SEARCH("NO OK",CO133)))</formula>
    </cfRule>
  </conditionalFormatting>
  <conditionalFormatting sqref="CO129:CO130">
    <cfRule type="containsText" dxfId="168" priority="187" operator="containsText" text="NO OK">
      <formula>NOT(ISERROR(SEARCH("NO OK",CO129)))</formula>
    </cfRule>
  </conditionalFormatting>
  <conditionalFormatting sqref="CO94:CO99">
    <cfRule type="containsText" dxfId="167" priority="169" operator="containsText" text="NO OK">
      <formula>NOT(ISERROR(SEARCH("NO OK",CO94)))</formula>
    </cfRule>
  </conditionalFormatting>
  <conditionalFormatting sqref="CO102:CO107">
    <cfRule type="containsText" dxfId="166" priority="168" operator="containsText" text="NO OK">
      <formula>NOT(ISERROR(SEARCH("NO OK",CO102)))</formula>
    </cfRule>
  </conditionalFormatting>
  <conditionalFormatting sqref="CO110">
    <cfRule type="containsText" dxfId="165" priority="167" operator="containsText" text="NO OK">
      <formula>NOT(ISERROR(SEARCH("NO OK",CO110)))</formula>
    </cfRule>
  </conditionalFormatting>
  <conditionalFormatting sqref="CO113:CO115">
    <cfRule type="containsText" dxfId="164" priority="166" operator="containsText" text="NO OK">
      <formula>NOT(ISERROR(SEARCH("NO OK",CO113)))</formula>
    </cfRule>
  </conditionalFormatting>
  <conditionalFormatting sqref="CM135">
    <cfRule type="containsText" dxfId="163" priority="164" operator="containsText" text="NO">
      <formula>NOT(ISERROR(SEARCH("NO",CM135)))</formula>
    </cfRule>
  </conditionalFormatting>
  <conditionalFormatting sqref="CO125">
    <cfRule type="cellIs" dxfId="162" priority="163" operator="equal">
      <formula>"NO OK"</formula>
    </cfRule>
  </conditionalFormatting>
  <conditionalFormatting sqref="CR47:CR56">
    <cfRule type="containsText" dxfId="161" priority="148" operator="containsText" text="NO OK">
      <formula>NOT(ISERROR(SEARCH("NO OK",CR47)))</formula>
    </cfRule>
  </conditionalFormatting>
  <conditionalFormatting sqref="CR28:CR35">
    <cfRule type="containsText" dxfId="160" priority="150" operator="containsText" text="NO OK">
      <formula>NOT(ISERROR(SEARCH("NO OK",CR28)))</formula>
    </cfRule>
  </conditionalFormatting>
  <conditionalFormatting sqref="CR89">
    <cfRule type="containsText" dxfId="159" priority="151" operator="containsText" text="NO OK">
      <formula>NOT(ISERROR(SEARCH("NO OK",CR89)))</formula>
    </cfRule>
  </conditionalFormatting>
  <conditionalFormatting sqref="CR69">
    <cfRule type="containsText" dxfId="158" priority="153" operator="containsText" text="NO OK">
      <formula>NOT(ISERROR(SEARCH("NO OK",CR69)))</formula>
    </cfRule>
  </conditionalFormatting>
  <conditionalFormatting sqref="CR36">
    <cfRule type="containsText" dxfId="157" priority="157" operator="containsText" text="NO OK">
      <formula>NOT(ISERROR(SEARCH("NO OK",CR36)))</formula>
    </cfRule>
  </conditionalFormatting>
  <conditionalFormatting sqref="CR57">
    <cfRule type="containsText" dxfId="156" priority="155" operator="containsText" text="NO OK">
      <formula>NOT(ISERROR(SEARCH("NO OK",CR57)))</formula>
    </cfRule>
  </conditionalFormatting>
  <conditionalFormatting sqref="CR45">
    <cfRule type="containsText" dxfId="155" priority="156" operator="containsText" text="NO OK">
      <formula>NOT(ISERROR(SEARCH("NO OK",CR45)))</formula>
    </cfRule>
  </conditionalFormatting>
  <conditionalFormatting sqref="CR38:CR44">
    <cfRule type="containsText" dxfId="154" priority="149" operator="containsText" text="NO OK">
      <formula>NOT(ISERROR(SEARCH("NO OK",CR38)))</formula>
    </cfRule>
  </conditionalFormatting>
  <conditionalFormatting sqref="CR59">
    <cfRule type="containsText" dxfId="153" priority="147" operator="containsText" text="NO OK">
      <formula>NOT(ISERROR(SEARCH("NO OK",CR59)))</formula>
    </cfRule>
  </conditionalFormatting>
  <conditionalFormatting sqref="CR60">
    <cfRule type="containsText" dxfId="152" priority="154" operator="containsText" text="NO OK">
      <formula>NOT(ISERROR(SEARCH("NO OK",CR60)))</formula>
    </cfRule>
  </conditionalFormatting>
  <conditionalFormatting sqref="CR80">
    <cfRule type="containsText" dxfId="151" priority="152" operator="containsText" text="NO OK">
      <formula>NOT(ISERROR(SEARCH("NO OK",CR80)))</formula>
    </cfRule>
  </conditionalFormatting>
  <conditionalFormatting sqref="CR18:CR26">
    <cfRule type="containsText" dxfId="150" priority="158" operator="containsText" text="NO OK">
      <formula>NOT(ISERROR(SEARCH("NO OK",CR18)))</formula>
    </cfRule>
  </conditionalFormatting>
  <conditionalFormatting sqref="CR118">
    <cfRule type="containsText" dxfId="149" priority="138" operator="containsText" text="NO OK">
      <formula>NOT(ISERROR(SEARCH("NO OK",CR118)))</formula>
    </cfRule>
  </conditionalFormatting>
  <conditionalFormatting sqref="CR134">
    <cfRule type="containsText" dxfId="148" priority="159" operator="containsText" text="NO OK">
      <formula>NOT(ISERROR(SEARCH("NO OK",CR134)))</formula>
    </cfRule>
  </conditionalFormatting>
  <conditionalFormatting sqref="CR9:CR16">
    <cfRule type="containsText" dxfId="147" priority="162" operator="containsText" text="NO OK">
      <formula>NOT(ISERROR(SEARCH("NO OK",CR9)))</formula>
    </cfRule>
  </conditionalFormatting>
  <conditionalFormatting sqref="CR62:CR68">
    <cfRule type="containsText" dxfId="146" priority="146" operator="containsText" text="NO OK">
      <formula>NOT(ISERROR(SEARCH("NO OK",CR62)))</formula>
    </cfRule>
  </conditionalFormatting>
  <conditionalFormatting sqref="CR71:CR79">
    <cfRule type="containsText" dxfId="145" priority="145" operator="containsText" text="NO OK">
      <formula>NOT(ISERROR(SEARCH("NO OK",CR71)))</formula>
    </cfRule>
  </conditionalFormatting>
  <conditionalFormatting sqref="CR82:CR88">
    <cfRule type="containsText" dxfId="144" priority="144" operator="containsText" text="NO OK">
      <formula>NOT(ISERROR(SEARCH("NO OK",CR82)))</formula>
    </cfRule>
  </conditionalFormatting>
  <conditionalFormatting sqref="CR91">
    <cfRule type="containsText" dxfId="143" priority="143" operator="containsText" text="NO OK">
      <formula>NOT(ISERROR(SEARCH("NO OK",CR91)))</formula>
    </cfRule>
  </conditionalFormatting>
  <conditionalFormatting sqref="CR133">
    <cfRule type="containsText" dxfId="142" priority="161" operator="containsText" text="NO OK">
      <formula>NOT(ISERROR(SEARCH("NO OK",CR133)))</formula>
    </cfRule>
  </conditionalFormatting>
  <conditionalFormatting sqref="CR129:CR130">
    <cfRule type="containsText" dxfId="141" priority="160" operator="containsText" text="NO OK">
      <formula>NOT(ISERROR(SEARCH("NO OK",CR129)))</formula>
    </cfRule>
  </conditionalFormatting>
  <conditionalFormatting sqref="CR94:CR99">
    <cfRule type="containsText" dxfId="140" priority="142" operator="containsText" text="NO OK">
      <formula>NOT(ISERROR(SEARCH("NO OK",CR94)))</formula>
    </cfRule>
  </conditionalFormatting>
  <conditionalFormatting sqref="CR102:CR107">
    <cfRule type="containsText" dxfId="139" priority="141" operator="containsText" text="NO OK">
      <formula>NOT(ISERROR(SEARCH("NO OK",CR102)))</formula>
    </cfRule>
  </conditionalFormatting>
  <conditionalFormatting sqref="CR110">
    <cfRule type="containsText" dxfId="138" priority="140" operator="containsText" text="NO OK">
      <formula>NOT(ISERROR(SEARCH("NO OK",CR110)))</formula>
    </cfRule>
  </conditionalFormatting>
  <conditionalFormatting sqref="CR113:CR115">
    <cfRule type="containsText" dxfId="137" priority="139" operator="containsText" text="NO OK">
      <formula>NOT(ISERROR(SEARCH("NO OK",CR113)))</formula>
    </cfRule>
  </conditionalFormatting>
  <conditionalFormatting sqref="CP135">
    <cfRule type="containsText" dxfId="136" priority="137" operator="containsText" text="NO">
      <formula>NOT(ISERROR(SEARCH("NO",CP135)))</formula>
    </cfRule>
  </conditionalFormatting>
  <conditionalFormatting sqref="CR125">
    <cfRule type="cellIs" dxfId="135" priority="136" operator="equal">
      <formula>"NO OK"</formula>
    </cfRule>
  </conditionalFormatting>
  <conditionalFormatting sqref="CU47:CU56">
    <cfRule type="containsText" dxfId="134" priority="121" operator="containsText" text="NO OK">
      <formula>NOT(ISERROR(SEARCH("NO OK",CU47)))</formula>
    </cfRule>
  </conditionalFormatting>
  <conditionalFormatting sqref="CU28:CU35">
    <cfRule type="containsText" dxfId="133" priority="123" operator="containsText" text="NO OK">
      <formula>NOT(ISERROR(SEARCH("NO OK",CU28)))</formula>
    </cfRule>
  </conditionalFormatting>
  <conditionalFormatting sqref="CU89">
    <cfRule type="containsText" dxfId="132" priority="124" operator="containsText" text="NO OK">
      <formula>NOT(ISERROR(SEARCH("NO OK",CU89)))</formula>
    </cfRule>
  </conditionalFormatting>
  <conditionalFormatting sqref="CU69">
    <cfRule type="containsText" dxfId="131" priority="126" operator="containsText" text="NO OK">
      <formula>NOT(ISERROR(SEARCH("NO OK",CU69)))</formula>
    </cfRule>
  </conditionalFormatting>
  <conditionalFormatting sqref="CU36">
    <cfRule type="containsText" dxfId="130" priority="130" operator="containsText" text="NO OK">
      <formula>NOT(ISERROR(SEARCH("NO OK",CU36)))</formula>
    </cfRule>
  </conditionalFormatting>
  <conditionalFormatting sqref="CU57">
    <cfRule type="containsText" dxfId="129" priority="128" operator="containsText" text="NO OK">
      <formula>NOT(ISERROR(SEARCH("NO OK",CU57)))</formula>
    </cfRule>
  </conditionalFormatting>
  <conditionalFormatting sqref="CU45">
    <cfRule type="containsText" dxfId="128" priority="129" operator="containsText" text="NO OK">
      <formula>NOT(ISERROR(SEARCH("NO OK",CU45)))</formula>
    </cfRule>
  </conditionalFormatting>
  <conditionalFormatting sqref="CU38:CU44">
    <cfRule type="containsText" dxfId="127" priority="122" operator="containsText" text="NO OK">
      <formula>NOT(ISERROR(SEARCH("NO OK",CU38)))</formula>
    </cfRule>
  </conditionalFormatting>
  <conditionalFormatting sqref="CU59">
    <cfRule type="containsText" dxfId="126" priority="120" operator="containsText" text="NO OK">
      <formula>NOT(ISERROR(SEARCH("NO OK",CU59)))</formula>
    </cfRule>
  </conditionalFormatting>
  <conditionalFormatting sqref="CU60">
    <cfRule type="containsText" dxfId="125" priority="127" operator="containsText" text="NO OK">
      <formula>NOT(ISERROR(SEARCH("NO OK",CU60)))</formula>
    </cfRule>
  </conditionalFormatting>
  <conditionalFormatting sqref="CU80">
    <cfRule type="containsText" dxfId="124" priority="125" operator="containsText" text="NO OK">
      <formula>NOT(ISERROR(SEARCH("NO OK",CU80)))</formula>
    </cfRule>
  </conditionalFormatting>
  <conditionalFormatting sqref="CU18:CU26">
    <cfRule type="containsText" dxfId="123" priority="131" operator="containsText" text="NO OK">
      <formula>NOT(ISERROR(SEARCH("NO OK",CU18)))</formula>
    </cfRule>
  </conditionalFormatting>
  <conditionalFormatting sqref="CU118">
    <cfRule type="containsText" dxfId="122" priority="111" operator="containsText" text="NO OK">
      <formula>NOT(ISERROR(SEARCH("NO OK",CU118)))</formula>
    </cfRule>
  </conditionalFormatting>
  <conditionalFormatting sqref="CU134">
    <cfRule type="containsText" dxfId="121" priority="132" operator="containsText" text="NO OK">
      <formula>NOT(ISERROR(SEARCH("NO OK",CU134)))</formula>
    </cfRule>
  </conditionalFormatting>
  <conditionalFormatting sqref="CU9:CU16">
    <cfRule type="containsText" dxfId="120" priority="135" operator="containsText" text="NO OK">
      <formula>NOT(ISERROR(SEARCH("NO OK",CU9)))</formula>
    </cfRule>
  </conditionalFormatting>
  <conditionalFormatting sqref="CU62:CU68">
    <cfRule type="containsText" dxfId="119" priority="119" operator="containsText" text="NO OK">
      <formula>NOT(ISERROR(SEARCH("NO OK",CU62)))</formula>
    </cfRule>
  </conditionalFormatting>
  <conditionalFormatting sqref="CU71:CU79">
    <cfRule type="containsText" dxfId="118" priority="118" operator="containsText" text="NO OK">
      <formula>NOT(ISERROR(SEARCH("NO OK",CU71)))</formula>
    </cfRule>
  </conditionalFormatting>
  <conditionalFormatting sqref="CU82:CU88">
    <cfRule type="containsText" dxfId="117" priority="117" operator="containsText" text="NO OK">
      <formula>NOT(ISERROR(SEARCH("NO OK",CU82)))</formula>
    </cfRule>
  </conditionalFormatting>
  <conditionalFormatting sqref="CU91">
    <cfRule type="containsText" dxfId="116" priority="116" operator="containsText" text="NO OK">
      <formula>NOT(ISERROR(SEARCH("NO OK",CU91)))</formula>
    </cfRule>
  </conditionalFormatting>
  <conditionalFormatting sqref="CU133">
    <cfRule type="containsText" dxfId="115" priority="134" operator="containsText" text="NO OK">
      <formula>NOT(ISERROR(SEARCH("NO OK",CU133)))</formula>
    </cfRule>
  </conditionalFormatting>
  <conditionalFormatting sqref="CU129:CU130">
    <cfRule type="containsText" dxfId="114" priority="133" operator="containsText" text="NO OK">
      <formula>NOT(ISERROR(SEARCH("NO OK",CU129)))</formula>
    </cfRule>
  </conditionalFormatting>
  <conditionalFormatting sqref="CU94:CU99">
    <cfRule type="containsText" dxfId="113" priority="115" operator="containsText" text="NO OK">
      <formula>NOT(ISERROR(SEARCH("NO OK",CU94)))</formula>
    </cfRule>
  </conditionalFormatting>
  <conditionalFormatting sqref="CU102:CU107">
    <cfRule type="containsText" dxfId="112" priority="114" operator="containsText" text="NO OK">
      <formula>NOT(ISERROR(SEARCH("NO OK",CU102)))</formula>
    </cfRule>
  </conditionalFormatting>
  <conditionalFormatting sqref="CU110">
    <cfRule type="containsText" dxfId="111" priority="113" operator="containsText" text="NO OK">
      <formula>NOT(ISERROR(SEARCH("NO OK",CU110)))</formula>
    </cfRule>
  </conditionalFormatting>
  <conditionalFormatting sqref="CU113:CU115">
    <cfRule type="containsText" dxfId="110" priority="112" operator="containsText" text="NO OK">
      <formula>NOT(ISERROR(SEARCH("NO OK",CU113)))</formula>
    </cfRule>
  </conditionalFormatting>
  <conditionalFormatting sqref="CS135">
    <cfRule type="containsText" dxfId="109" priority="110" operator="containsText" text="NO">
      <formula>NOT(ISERROR(SEARCH("NO",CS135)))</formula>
    </cfRule>
  </conditionalFormatting>
  <conditionalFormatting sqref="CU125">
    <cfRule type="cellIs" dxfId="108" priority="109" operator="equal">
      <formula>"NO OK"</formula>
    </cfRule>
  </conditionalFormatting>
  <conditionalFormatting sqref="CX47:CX56">
    <cfRule type="containsText" dxfId="107" priority="94" operator="containsText" text="NO OK">
      <formula>NOT(ISERROR(SEARCH("NO OK",CX47)))</formula>
    </cfRule>
  </conditionalFormatting>
  <conditionalFormatting sqref="CX28:CX35">
    <cfRule type="containsText" dxfId="106" priority="96" operator="containsText" text="NO OK">
      <formula>NOT(ISERROR(SEARCH("NO OK",CX28)))</formula>
    </cfRule>
  </conditionalFormatting>
  <conditionalFormatting sqref="CX89">
    <cfRule type="containsText" dxfId="105" priority="97" operator="containsText" text="NO OK">
      <formula>NOT(ISERROR(SEARCH("NO OK",CX89)))</formula>
    </cfRule>
  </conditionalFormatting>
  <conditionalFormatting sqref="CX69">
    <cfRule type="containsText" dxfId="104" priority="99" operator="containsText" text="NO OK">
      <formula>NOT(ISERROR(SEARCH("NO OK",CX69)))</formula>
    </cfRule>
  </conditionalFormatting>
  <conditionalFormatting sqref="CX36">
    <cfRule type="containsText" dxfId="103" priority="103" operator="containsText" text="NO OK">
      <formula>NOT(ISERROR(SEARCH("NO OK",CX36)))</formula>
    </cfRule>
  </conditionalFormatting>
  <conditionalFormatting sqref="CX57">
    <cfRule type="containsText" dxfId="102" priority="101" operator="containsText" text="NO OK">
      <formula>NOT(ISERROR(SEARCH("NO OK",CX57)))</formula>
    </cfRule>
  </conditionalFormatting>
  <conditionalFormatting sqref="CX45">
    <cfRule type="containsText" dxfId="101" priority="102" operator="containsText" text="NO OK">
      <formula>NOT(ISERROR(SEARCH("NO OK",CX45)))</formula>
    </cfRule>
  </conditionalFormatting>
  <conditionalFormatting sqref="CX38:CX44">
    <cfRule type="containsText" dxfId="100" priority="95" operator="containsText" text="NO OK">
      <formula>NOT(ISERROR(SEARCH("NO OK",CX38)))</formula>
    </cfRule>
  </conditionalFormatting>
  <conditionalFormatting sqref="CX59">
    <cfRule type="containsText" dxfId="99" priority="93" operator="containsText" text="NO OK">
      <formula>NOT(ISERROR(SEARCH("NO OK",CX59)))</formula>
    </cfRule>
  </conditionalFormatting>
  <conditionalFormatting sqref="CX60">
    <cfRule type="containsText" dxfId="98" priority="100" operator="containsText" text="NO OK">
      <formula>NOT(ISERROR(SEARCH("NO OK",CX60)))</formula>
    </cfRule>
  </conditionalFormatting>
  <conditionalFormatting sqref="CX80">
    <cfRule type="containsText" dxfId="97" priority="98" operator="containsText" text="NO OK">
      <formula>NOT(ISERROR(SEARCH("NO OK",CX80)))</formula>
    </cfRule>
  </conditionalFormatting>
  <conditionalFormatting sqref="CX18:CX26">
    <cfRule type="containsText" dxfId="96" priority="104" operator="containsText" text="NO OK">
      <formula>NOT(ISERROR(SEARCH("NO OK",CX18)))</formula>
    </cfRule>
  </conditionalFormatting>
  <conditionalFormatting sqref="CX118">
    <cfRule type="containsText" dxfId="95" priority="84" operator="containsText" text="NO OK">
      <formula>NOT(ISERROR(SEARCH("NO OK",CX118)))</formula>
    </cfRule>
  </conditionalFormatting>
  <conditionalFormatting sqref="CX134">
    <cfRule type="containsText" dxfId="94" priority="105" operator="containsText" text="NO OK">
      <formula>NOT(ISERROR(SEARCH("NO OK",CX134)))</formula>
    </cfRule>
  </conditionalFormatting>
  <conditionalFormatting sqref="CX9:CX16">
    <cfRule type="containsText" dxfId="93" priority="108" operator="containsText" text="NO OK">
      <formula>NOT(ISERROR(SEARCH("NO OK",CX9)))</formula>
    </cfRule>
  </conditionalFormatting>
  <conditionalFormatting sqref="CX62:CX68">
    <cfRule type="containsText" dxfId="92" priority="92" operator="containsText" text="NO OK">
      <formula>NOT(ISERROR(SEARCH("NO OK",CX62)))</formula>
    </cfRule>
  </conditionalFormatting>
  <conditionalFormatting sqref="CX71:CX79">
    <cfRule type="containsText" dxfId="91" priority="91" operator="containsText" text="NO OK">
      <formula>NOT(ISERROR(SEARCH("NO OK",CX71)))</formula>
    </cfRule>
  </conditionalFormatting>
  <conditionalFormatting sqref="CX82:CX88">
    <cfRule type="containsText" dxfId="90" priority="90" operator="containsText" text="NO OK">
      <formula>NOT(ISERROR(SEARCH("NO OK",CX82)))</formula>
    </cfRule>
  </conditionalFormatting>
  <conditionalFormatting sqref="CX91">
    <cfRule type="containsText" dxfId="89" priority="89" operator="containsText" text="NO OK">
      <formula>NOT(ISERROR(SEARCH("NO OK",CX91)))</formula>
    </cfRule>
  </conditionalFormatting>
  <conditionalFormatting sqref="CX133">
    <cfRule type="containsText" dxfId="88" priority="107" operator="containsText" text="NO OK">
      <formula>NOT(ISERROR(SEARCH("NO OK",CX133)))</formula>
    </cfRule>
  </conditionalFormatting>
  <conditionalFormatting sqref="CX129:CX130">
    <cfRule type="containsText" dxfId="87" priority="106" operator="containsText" text="NO OK">
      <formula>NOT(ISERROR(SEARCH("NO OK",CX129)))</formula>
    </cfRule>
  </conditionalFormatting>
  <conditionalFormatting sqref="CX94:CX99">
    <cfRule type="containsText" dxfId="86" priority="88" operator="containsText" text="NO OK">
      <formula>NOT(ISERROR(SEARCH("NO OK",CX94)))</formula>
    </cfRule>
  </conditionalFormatting>
  <conditionalFormatting sqref="CX102:CX107">
    <cfRule type="containsText" dxfId="85" priority="87" operator="containsText" text="NO OK">
      <formula>NOT(ISERROR(SEARCH("NO OK",CX102)))</formula>
    </cfRule>
  </conditionalFormatting>
  <conditionalFormatting sqref="CX110">
    <cfRule type="containsText" dxfId="84" priority="86" operator="containsText" text="NO OK">
      <formula>NOT(ISERROR(SEARCH("NO OK",CX110)))</formula>
    </cfRule>
  </conditionalFormatting>
  <conditionalFormatting sqref="CX113:CX115">
    <cfRule type="containsText" dxfId="83" priority="85" operator="containsText" text="NO OK">
      <formula>NOT(ISERROR(SEARCH("NO OK",CX113)))</formula>
    </cfRule>
  </conditionalFormatting>
  <conditionalFormatting sqref="CV135">
    <cfRule type="containsText" dxfId="82" priority="83" operator="containsText" text="NO">
      <formula>NOT(ISERROR(SEARCH("NO",CV135)))</formula>
    </cfRule>
  </conditionalFormatting>
  <conditionalFormatting sqref="CX125">
    <cfRule type="cellIs" dxfId="81" priority="82" operator="equal">
      <formula>"NO OK"</formula>
    </cfRule>
  </conditionalFormatting>
  <conditionalFormatting sqref="DA47:DA56">
    <cfRule type="containsText" dxfId="80" priority="67" operator="containsText" text="NO OK">
      <formula>NOT(ISERROR(SEARCH("NO OK",DA47)))</formula>
    </cfRule>
  </conditionalFormatting>
  <conditionalFormatting sqref="DA28:DA35">
    <cfRule type="containsText" dxfId="79" priority="69" operator="containsText" text="NO OK">
      <formula>NOT(ISERROR(SEARCH("NO OK",DA28)))</formula>
    </cfRule>
  </conditionalFormatting>
  <conditionalFormatting sqref="DA89">
    <cfRule type="containsText" dxfId="78" priority="70" operator="containsText" text="NO OK">
      <formula>NOT(ISERROR(SEARCH("NO OK",DA89)))</formula>
    </cfRule>
  </conditionalFormatting>
  <conditionalFormatting sqref="DA69">
    <cfRule type="containsText" dxfId="77" priority="72" operator="containsText" text="NO OK">
      <formula>NOT(ISERROR(SEARCH("NO OK",DA69)))</formula>
    </cfRule>
  </conditionalFormatting>
  <conditionalFormatting sqref="DA36">
    <cfRule type="containsText" dxfId="76" priority="76" operator="containsText" text="NO OK">
      <formula>NOT(ISERROR(SEARCH("NO OK",DA36)))</formula>
    </cfRule>
  </conditionalFormatting>
  <conditionalFormatting sqref="DA57">
    <cfRule type="containsText" dxfId="75" priority="74" operator="containsText" text="NO OK">
      <formula>NOT(ISERROR(SEARCH("NO OK",DA57)))</formula>
    </cfRule>
  </conditionalFormatting>
  <conditionalFormatting sqref="DA45">
    <cfRule type="containsText" dxfId="74" priority="75" operator="containsText" text="NO OK">
      <formula>NOT(ISERROR(SEARCH("NO OK",DA45)))</formula>
    </cfRule>
  </conditionalFormatting>
  <conditionalFormatting sqref="DA38:DA44">
    <cfRule type="containsText" dxfId="73" priority="68" operator="containsText" text="NO OK">
      <formula>NOT(ISERROR(SEARCH("NO OK",DA38)))</formula>
    </cfRule>
  </conditionalFormatting>
  <conditionalFormatting sqref="DA59">
    <cfRule type="containsText" dxfId="72" priority="66" operator="containsText" text="NO OK">
      <formula>NOT(ISERROR(SEARCH("NO OK",DA59)))</formula>
    </cfRule>
  </conditionalFormatting>
  <conditionalFormatting sqref="DA60">
    <cfRule type="containsText" dxfId="71" priority="73" operator="containsText" text="NO OK">
      <formula>NOT(ISERROR(SEARCH("NO OK",DA60)))</formula>
    </cfRule>
  </conditionalFormatting>
  <conditionalFormatting sqref="DA80">
    <cfRule type="containsText" dxfId="70" priority="71" operator="containsText" text="NO OK">
      <formula>NOT(ISERROR(SEARCH("NO OK",DA80)))</formula>
    </cfRule>
  </conditionalFormatting>
  <conditionalFormatting sqref="DA18:DA26">
    <cfRule type="containsText" dxfId="69" priority="77" operator="containsText" text="NO OK">
      <formula>NOT(ISERROR(SEARCH("NO OK",DA18)))</formula>
    </cfRule>
  </conditionalFormatting>
  <conditionalFormatting sqref="DA118">
    <cfRule type="containsText" dxfId="68" priority="57" operator="containsText" text="NO OK">
      <formula>NOT(ISERROR(SEARCH("NO OK",DA118)))</formula>
    </cfRule>
  </conditionalFormatting>
  <conditionalFormatting sqref="DA134">
    <cfRule type="containsText" dxfId="67" priority="78" operator="containsText" text="NO OK">
      <formula>NOT(ISERROR(SEARCH("NO OK",DA134)))</formula>
    </cfRule>
  </conditionalFormatting>
  <conditionalFormatting sqref="DA9:DA16">
    <cfRule type="containsText" dxfId="66" priority="81" operator="containsText" text="NO OK">
      <formula>NOT(ISERROR(SEARCH("NO OK",DA9)))</formula>
    </cfRule>
  </conditionalFormatting>
  <conditionalFormatting sqref="DA62:DA68">
    <cfRule type="containsText" dxfId="65" priority="65" operator="containsText" text="NO OK">
      <formula>NOT(ISERROR(SEARCH("NO OK",DA62)))</formula>
    </cfRule>
  </conditionalFormatting>
  <conditionalFormatting sqref="DA71:DA79">
    <cfRule type="containsText" dxfId="64" priority="64" operator="containsText" text="NO OK">
      <formula>NOT(ISERROR(SEARCH("NO OK",DA71)))</formula>
    </cfRule>
  </conditionalFormatting>
  <conditionalFormatting sqref="DA82:DA88">
    <cfRule type="containsText" dxfId="63" priority="63" operator="containsText" text="NO OK">
      <formula>NOT(ISERROR(SEARCH("NO OK",DA82)))</formula>
    </cfRule>
  </conditionalFormatting>
  <conditionalFormatting sqref="DA91">
    <cfRule type="containsText" dxfId="62" priority="62" operator="containsText" text="NO OK">
      <formula>NOT(ISERROR(SEARCH("NO OK",DA91)))</formula>
    </cfRule>
  </conditionalFormatting>
  <conditionalFormatting sqref="DA133">
    <cfRule type="containsText" dxfId="61" priority="80" operator="containsText" text="NO OK">
      <formula>NOT(ISERROR(SEARCH("NO OK",DA133)))</formula>
    </cfRule>
  </conditionalFormatting>
  <conditionalFormatting sqref="DA129:DA130">
    <cfRule type="containsText" dxfId="60" priority="79" operator="containsText" text="NO OK">
      <formula>NOT(ISERROR(SEARCH("NO OK",DA129)))</formula>
    </cfRule>
  </conditionalFormatting>
  <conditionalFormatting sqref="DA94:DA99">
    <cfRule type="containsText" dxfId="59" priority="61" operator="containsText" text="NO OK">
      <formula>NOT(ISERROR(SEARCH("NO OK",DA94)))</formula>
    </cfRule>
  </conditionalFormatting>
  <conditionalFormatting sqref="DA102:DA107">
    <cfRule type="containsText" dxfId="58" priority="60" operator="containsText" text="NO OK">
      <formula>NOT(ISERROR(SEARCH("NO OK",DA102)))</formula>
    </cfRule>
  </conditionalFormatting>
  <conditionalFormatting sqref="DA110">
    <cfRule type="containsText" dxfId="57" priority="59" operator="containsText" text="NO OK">
      <formula>NOT(ISERROR(SEARCH("NO OK",DA110)))</formula>
    </cfRule>
  </conditionalFormatting>
  <conditionalFormatting sqref="DA113:DA115">
    <cfRule type="containsText" dxfId="56" priority="58" operator="containsText" text="NO OK">
      <formula>NOT(ISERROR(SEARCH("NO OK",DA113)))</formula>
    </cfRule>
  </conditionalFormatting>
  <conditionalFormatting sqref="CY135">
    <cfRule type="containsText" dxfId="55" priority="56" operator="containsText" text="NO">
      <formula>NOT(ISERROR(SEARCH("NO",CY135)))</formula>
    </cfRule>
  </conditionalFormatting>
  <conditionalFormatting sqref="DA125">
    <cfRule type="cellIs" dxfId="54" priority="55" operator="equal">
      <formula>"NO OK"</formula>
    </cfRule>
  </conditionalFormatting>
  <conditionalFormatting sqref="DJ18:DJ26">
    <cfRule type="containsText" dxfId="53" priority="50" operator="containsText" text="NO OK">
      <formula>NOT(ISERROR(SEARCH("NO OK",DJ18)))</formula>
    </cfRule>
  </conditionalFormatting>
  <conditionalFormatting sqref="DJ57">
    <cfRule type="containsText" dxfId="52" priority="47" operator="containsText" text="NO OK">
      <formula>NOT(ISERROR(SEARCH("NO OK",DJ57)))</formula>
    </cfRule>
  </conditionalFormatting>
  <conditionalFormatting sqref="DJ36">
    <cfRule type="containsText" dxfId="51" priority="49" operator="containsText" text="NO OK">
      <formula>NOT(ISERROR(SEARCH("NO OK",DJ36)))</formula>
    </cfRule>
  </conditionalFormatting>
  <conditionalFormatting sqref="DJ69">
    <cfRule type="containsText" dxfId="50" priority="45" operator="containsText" text="NO OK">
      <formula>NOT(ISERROR(SEARCH("NO OK",DJ69)))</formula>
    </cfRule>
  </conditionalFormatting>
  <conditionalFormatting sqref="DJ80">
    <cfRule type="containsText" dxfId="49" priority="44" operator="containsText" text="NO OK">
      <formula>NOT(ISERROR(SEARCH("NO OK",DJ80)))</formula>
    </cfRule>
  </conditionalFormatting>
  <conditionalFormatting sqref="DJ134">
    <cfRule type="containsText" dxfId="48" priority="51" operator="containsText" text="NO OK">
      <formula>NOT(ISERROR(SEARCH("NO OK",DJ134)))</formula>
    </cfRule>
  </conditionalFormatting>
  <conditionalFormatting sqref="DJ89">
    <cfRule type="containsText" dxfId="47" priority="43" operator="containsText" text="NO OK">
      <formula>NOT(ISERROR(SEARCH("NO OK",DJ89)))</formula>
    </cfRule>
  </conditionalFormatting>
  <conditionalFormatting sqref="DJ28:DJ35">
    <cfRule type="containsText" dxfId="46" priority="42" operator="containsText" text="NO OK">
      <formula>NOT(ISERROR(SEARCH("NO OK",DJ28)))</formula>
    </cfRule>
  </conditionalFormatting>
  <conditionalFormatting sqref="DJ118">
    <cfRule type="containsText" dxfId="45" priority="30" operator="containsText" text="NO OK">
      <formula>NOT(ISERROR(SEARCH("NO OK",DJ118)))</formula>
    </cfRule>
  </conditionalFormatting>
  <conditionalFormatting sqref="DJ62:DJ68">
    <cfRule type="containsText" dxfId="44" priority="38" operator="containsText" text="NO OK">
      <formula>NOT(ISERROR(SEARCH("NO OK",DJ62)))</formula>
    </cfRule>
  </conditionalFormatting>
  <conditionalFormatting sqref="DJ9:DJ16">
    <cfRule type="containsText" dxfId="43" priority="54" operator="containsText" text="NO OK">
      <formula>NOT(ISERROR(SEARCH("NO OK",DJ9)))</formula>
    </cfRule>
  </conditionalFormatting>
  <conditionalFormatting sqref="DJ38:DJ44">
    <cfRule type="containsText" dxfId="42" priority="41" operator="containsText" text="NO OK">
      <formula>NOT(ISERROR(SEARCH("NO OK",DJ38)))</formula>
    </cfRule>
  </conditionalFormatting>
  <conditionalFormatting sqref="DJ59">
    <cfRule type="containsText" dxfId="41" priority="39" operator="containsText" text="NO OK">
      <formula>NOT(ISERROR(SEARCH("NO OK",DJ59)))</formula>
    </cfRule>
  </conditionalFormatting>
  <conditionalFormatting sqref="DJ71:DJ79">
    <cfRule type="containsText" dxfId="40" priority="37" operator="containsText" text="NO OK">
      <formula>NOT(ISERROR(SEARCH("NO OK",DJ71)))</formula>
    </cfRule>
  </conditionalFormatting>
  <conditionalFormatting sqref="DJ82:DJ88">
    <cfRule type="containsText" dxfId="39" priority="36" operator="containsText" text="NO OK">
      <formula>NOT(ISERROR(SEARCH("NO OK",DJ82)))</formula>
    </cfRule>
  </conditionalFormatting>
  <conditionalFormatting sqref="DJ91">
    <cfRule type="containsText" dxfId="38" priority="35" operator="containsText" text="NO OK">
      <formula>NOT(ISERROR(SEARCH("NO OK",DJ91)))</formula>
    </cfRule>
  </conditionalFormatting>
  <conditionalFormatting sqref="DJ133">
    <cfRule type="containsText" dxfId="37" priority="53" operator="containsText" text="NO OK">
      <formula>NOT(ISERROR(SEARCH("NO OK",DJ133)))</formula>
    </cfRule>
  </conditionalFormatting>
  <conditionalFormatting sqref="DJ129:DJ130">
    <cfRule type="containsText" dxfId="36" priority="52" operator="containsText" text="NO OK">
      <formula>NOT(ISERROR(SEARCH("NO OK",DJ129)))</formula>
    </cfRule>
  </conditionalFormatting>
  <conditionalFormatting sqref="DJ45">
    <cfRule type="containsText" dxfId="35" priority="48" operator="containsText" text="NO OK">
      <formula>NOT(ISERROR(SEARCH("NO OK",DJ45)))</formula>
    </cfRule>
  </conditionalFormatting>
  <conditionalFormatting sqref="DJ60">
    <cfRule type="containsText" dxfId="34" priority="46" operator="containsText" text="NO OK">
      <formula>NOT(ISERROR(SEARCH("NO OK",DJ60)))</formula>
    </cfRule>
  </conditionalFormatting>
  <conditionalFormatting sqref="DJ47:DJ56">
    <cfRule type="containsText" dxfId="33" priority="40" operator="containsText" text="NO OK">
      <formula>NOT(ISERROR(SEARCH("NO OK",DJ47)))</formula>
    </cfRule>
  </conditionalFormatting>
  <conditionalFormatting sqref="DJ94:DJ99">
    <cfRule type="containsText" dxfId="32" priority="34" operator="containsText" text="NO OK">
      <formula>NOT(ISERROR(SEARCH("NO OK",DJ94)))</formula>
    </cfRule>
  </conditionalFormatting>
  <conditionalFormatting sqref="DJ102:DJ107">
    <cfRule type="containsText" dxfId="31" priority="33" operator="containsText" text="NO OK">
      <formula>NOT(ISERROR(SEARCH("NO OK",DJ102)))</formula>
    </cfRule>
  </conditionalFormatting>
  <conditionalFormatting sqref="DJ110">
    <cfRule type="containsText" dxfId="30" priority="32" operator="containsText" text="NO OK">
      <formula>NOT(ISERROR(SEARCH("NO OK",DJ110)))</formula>
    </cfRule>
  </conditionalFormatting>
  <conditionalFormatting sqref="DJ113:DJ115">
    <cfRule type="containsText" dxfId="29" priority="31" operator="containsText" text="NO OK">
      <formula>NOT(ISERROR(SEARCH("NO OK",DJ113)))</formula>
    </cfRule>
  </conditionalFormatting>
  <conditionalFormatting sqref="DJ125">
    <cfRule type="cellIs" dxfId="28" priority="29" operator="equal">
      <formula>"NO OK"</formula>
    </cfRule>
  </conditionalFormatting>
  <conditionalFormatting sqref="DH135">
    <cfRule type="containsText" dxfId="27" priority="28" operator="containsText" text="NO">
      <formula>NOT(ISERROR(SEARCH("NO",DH135)))</formula>
    </cfRule>
  </conditionalFormatting>
  <conditionalFormatting sqref="DM18:DM26">
    <cfRule type="containsText" dxfId="26" priority="23" operator="containsText" text="NO OK">
      <formula>NOT(ISERROR(SEARCH("NO OK",DM18)))</formula>
    </cfRule>
  </conditionalFormatting>
  <conditionalFormatting sqref="DM57">
    <cfRule type="containsText" dxfId="25" priority="20" operator="containsText" text="NO OK">
      <formula>NOT(ISERROR(SEARCH("NO OK",DM57)))</formula>
    </cfRule>
  </conditionalFormatting>
  <conditionalFormatting sqref="DM36">
    <cfRule type="containsText" dxfId="24" priority="22" operator="containsText" text="NO OK">
      <formula>NOT(ISERROR(SEARCH("NO OK",DM36)))</formula>
    </cfRule>
  </conditionalFormatting>
  <conditionalFormatting sqref="DM69">
    <cfRule type="containsText" dxfId="23" priority="18" operator="containsText" text="NO OK">
      <formula>NOT(ISERROR(SEARCH("NO OK",DM69)))</formula>
    </cfRule>
  </conditionalFormatting>
  <conditionalFormatting sqref="DM80">
    <cfRule type="containsText" dxfId="22" priority="17" operator="containsText" text="NO OK">
      <formula>NOT(ISERROR(SEARCH("NO OK",DM80)))</formula>
    </cfRule>
  </conditionalFormatting>
  <conditionalFormatting sqref="DM134">
    <cfRule type="containsText" dxfId="21" priority="24" operator="containsText" text="NO OK">
      <formula>NOT(ISERROR(SEARCH("NO OK",DM134)))</formula>
    </cfRule>
  </conditionalFormatting>
  <conditionalFormatting sqref="DM89">
    <cfRule type="containsText" dxfId="20" priority="16" operator="containsText" text="NO OK">
      <formula>NOT(ISERROR(SEARCH("NO OK",DM89)))</formula>
    </cfRule>
  </conditionalFormatting>
  <conditionalFormatting sqref="DM28:DM35">
    <cfRule type="containsText" dxfId="19" priority="15" operator="containsText" text="NO OK">
      <formula>NOT(ISERROR(SEARCH("NO OK",DM28)))</formula>
    </cfRule>
  </conditionalFormatting>
  <conditionalFormatting sqref="DM118">
    <cfRule type="containsText" dxfId="18" priority="3" operator="containsText" text="NO OK">
      <formula>NOT(ISERROR(SEARCH("NO OK",DM118)))</formula>
    </cfRule>
  </conditionalFormatting>
  <conditionalFormatting sqref="DM62:DM68">
    <cfRule type="containsText" dxfId="17" priority="11" operator="containsText" text="NO OK">
      <formula>NOT(ISERROR(SEARCH("NO OK",DM62)))</formula>
    </cfRule>
  </conditionalFormatting>
  <conditionalFormatting sqref="DM9:DM16">
    <cfRule type="containsText" dxfId="16" priority="27" operator="containsText" text="NO OK">
      <formula>NOT(ISERROR(SEARCH("NO OK",DM9)))</formula>
    </cfRule>
  </conditionalFormatting>
  <conditionalFormatting sqref="DM38:DM44">
    <cfRule type="containsText" dxfId="15" priority="14" operator="containsText" text="NO OK">
      <formula>NOT(ISERROR(SEARCH("NO OK",DM38)))</formula>
    </cfRule>
  </conditionalFormatting>
  <conditionalFormatting sqref="DM59">
    <cfRule type="containsText" dxfId="14" priority="12" operator="containsText" text="NO OK">
      <formula>NOT(ISERROR(SEARCH("NO OK",DM59)))</formula>
    </cfRule>
  </conditionalFormatting>
  <conditionalFormatting sqref="DM71:DM79">
    <cfRule type="containsText" dxfId="13" priority="10" operator="containsText" text="NO OK">
      <formula>NOT(ISERROR(SEARCH("NO OK",DM71)))</formula>
    </cfRule>
  </conditionalFormatting>
  <conditionalFormatting sqref="DM82:DM88">
    <cfRule type="containsText" dxfId="12" priority="9" operator="containsText" text="NO OK">
      <formula>NOT(ISERROR(SEARCH("NO OK",DM82)))</formula>
    </cfRule>
  </conditionalFormatting>
  <conditionalFormatting sqref="DM91">
    <cfRule type="containsText" dxfId="11" priority="8" operator="containsText" text="NO OK">
      <formula>NOT(ISERROR(SEARCH("NO OK",DM91)))</formula>
    </cfRule>
  </conditionalFormatting>
  <conditionalFormatting sqref="DM133">
    <cfRule type="containsText" dxfId="10" priority="26" operator="containsText" text="NO OK">
      <formula>NOT(ISERROR(SEARCH("NO OK",DM133)))</formula>
    </cfRule>
  </conditionalFormatting>
  <conditionalFormatting sqref="DM129:DM130">
    <cfRule type="containsText" dxfId="9" priority="25" operator="containsText" text="NO OK">
      <formula>NOT(ISERROR(SEARCH("NO OK",DM129)))</formula>
    </cfRule>
  </conditionalFormatting>
  <conditionalFormatting sqref="DM45">
    <cfRule type="containsText" dxfId="8" priority="21" operator="containsText" text="NO OK">
      <formula>NOT(ISERROR(SEARCH("NO OK",DM45)))</formula>
    </cfRule>
  </conditionalFormatting>
  <conditionalFormatting sqref="DM60">
    <cfRule type="containsText" dxfId="7" priority="19" operator="containsText" text="NO OK">
      <formula>NOT(ISERROR(SEARCH("NO OK",DM60)))</formula>
    </cfRule>
  </conditionalFormatting>
  <conditionalFormatting sqref="DM47:DM56">
    <cfRule type="containsText" dxfId="6" priority="13" operator="containsText" text="NO OK">
      <formula>NOT(ISERROR(SEARCH("NO OK",DM47)))</formula>
    </cfRule>
  </conditionalFormatting>
  <conditionalFormatting sqref="DM94:DM99">
    <cfRule type="containsText" dxfId="5" priority="7" operator="containsText" text="NO OK">
      <formula>NOT(ISERROR(SEARCH("NO OK",DM94)))</formula>
    </cfRule>
  </conditionalFormatting>
  <conditionalFormatting sqref="DM102:DM107">
    <cfRule type="containsText" dxfId="4" priority="6" operator="containsText" text="NO OK">
      <formula>NOT(ISERROR(SEARCH("NO OK",DM102)))</formula>
    </cfRule>
  </conditionalFormatting>
  <conditionalFormatting sqref="DM110">
    <cfRule type="containsText" dxfId="3" priority="5" operator="containsText" text="NO OK">
      <formula>NOT(ISERROR(SEARCH("NO OK",DM110)))</formula>
    </cfRule>
  </conditionalFormatting>
  <conditionalFormatting sqref="DM113:DM115">
    <cfRule type="containsText" dxfId="2" priority="4" operator="containsText" text="NO OK">
      <formula>NOT(ISERROR(SEARCH("NO OK",DM113)))</formula>
    </cfRule>
  </conditionalFormatting>
  <conditionalFormatting sqref="DM125">
    <cfRule type="cellIs" dxfId="1" priority="2" operator="equal">
      <formula>"NO OK"</formula>
    </cfRule>
  </conditionalFormatting>
  <conditionalFormatting sqref="DK135">
    <cfRule type="containsText" dxfId="0" priority="1" operator="containsText" text="NO">
      <formula>NOT(ISERROR(SEARCH("NO",DK135)))</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33" t="s">
        <v>87</v>
      </c>
      <c r="B1" s="333"/>
      <c r="C1" s="333"/>
      <c r="D1" s="333"/>
      <c r="E1" s="333"/>
      <c r="F1" s="333"/>
    </row>
    <row r="2" spans="1:6" x14ac:dyDescent="0.25">
      <c r="A2" s="333"/>
      <c r="B2" s="333"/>
      <c r="C2" s="333"/>
      <c r="D2" s="333"/>
      <c r="E2" s="333"/>
      <c r="F2" s="333"/>
    </row>
    <row r="3" spans="1:6" ht="18" customHeight="1" x14ac:dyDescent="0.25">
      <c r="A3" s="334" t="s">
        <v>63</v>
      </c>
      <c r="B3" s="334"/>
      <c r="C3" s="334"/>
      <c r="D3" s="334"/>
      <c r="E3" s="334"/>
      <c r="F3" s="334"/>
    </row>
    <row r="4" spans="1:6" ht="59.25" customHeight="1" x14ac:dyDescent="0.25">
      <c r="A4" s="334"/>
      <c r="B4" s="334"/>
      <c r="C4" s="334"/>
      <c r="D4" s="334"/>
      <c r="E4" s="334"/>
      <c r="F4" s="334"/>
    </row>
    <row r="5" spans="1:6" x14ac:dyDescent="0.25">
      <c r="A5" s="334"/>
      <c r="B5" s="334"/>
      <c r="C5" s="334"/>
      <c r="D5" s="334"/>
      <c r="E5" s="334"/>
      <c r="F5" s="334"/>
    </row>
    <row r="6" spans="1:6" ht="15" customHeight="1" x14ac:dyDescent="0.25">
      <c r="A6" s="335" t="s">
        <v>90</v>
      </c>
      <c r="B6" s="335"/>
      <c r="C6" s="335"/>
      <c r="D6" s="335"/>
      <c r="E6" s="335"/>
      <c r="F6" s="335"/>
    </row>
    <row r="7" spans="1:6" x14ac:dyDescent="0.25">
      <c r="A7" s="14" t="s">
        <v>0</v>
      </c>
      <c r="B7" s="14" t="s">
        <v>67</v>
      </c>
      <c r="C7" s="14" t="s">
        <v>4</v>
      </c>
      <c r="D7" s="14" t="s">
        <v>1</v>
      </c>
      <c r="E7" s="14" t="s">
        <v>64</v>
      </c>
      <c r="F7" s="14" t="s">
        <v>65</v>
      </c>
    </row>
    <row r="8" spans="1:6" x14ac:dyDescent="0.25">
      <c r="A8" s="14">
        <v>1</v>
      </c>
      <c r="B8" s="3" t="s">
        <v>50</v>
      </c>
      <c r="C8" s="14"/>
      <c r="D8" s="14"/>
      <c r="E8" s="14"/>
      <c r="F8" s="14"/>
    </row>
    <row r="9" spans="1:6" ht="51" x14ac:dyDescent="0.25">
      <c r="A9" s="15">
        <v>1.01</v>
      </c>
      <c r="B9" s="16" t="s">
        <v>45</v>
      </c>
      <c r="C9" s="15" t="s">
        <v>2</v>
      </c>
      <c r="D9" s="15">
        <v>4</v>
      </c>
      <c r="E9" s="17"/>
      <c r="F9" s="17"/>
    </row>
    <row r="10" spans="1:6" ht="51" x14ac:dyDescent="0.25">
      <c r="A10" s="15">
        <v>1.02</v>
      </c>
      <c r="B10" s="16" t="s">
        <v>46</v>
      </c>
      <c r="C10" s="15" t="s">
        <v>2</v>
      </c>
      <c r="D10" s="15">
        <v>4</v>
      </c>
      <c r="E10" s="17"/>
      <c r="F10" s="17"/>
    </row>
    <row r="11" spans="1:6" ht="76.5" x14ac:dyDescent="0.25">
      <c r="A11" s="15">
        <v>1.03</v>
      </c>
      <c r="B11" s="16" t="s">
        <v>47</v>
      </c>
      <c r="C11" s="15" t="s">
        <v>2</v>
      </c>
      <c r="D11" s="15">
        <v>4</v>
      </c>
      <c r="E11" s="17"/>
      <c r="F11" s="17"/>
    </row>
    <row r="12" spans="1:6" ht="76.5" x14ac:dyDescent="0.25">
      <c r="A12" s="15">
        <v>1.04</v>
      </c>
      <c r="B12" s="16" t="s">
        <v>6</v>
      </c>
      <c r="C12" s="15" t="s">
        <v>2</v>
      </c>
      <c r="D12" s="15">
        <v>1</v>
      </c>
      <c r="E12" s="17"/>
      <c r="F12" s="17"/>
    </row>
    <row r="13" spans="1:6" ht="102" x14ac:dyDescent="0.25">
      <c r="A13" s="15">
        <v>1.05</v>
      </c>
      <c r="B13" s="16" t="s">
        <v>20</v>
      </c>
      <c r="C13" s="15" t="s">
        <v>2</v>
      </c>
      <c r="D13" s="15">
        <v>40</v>
      </c>
      <c r="E13" s="17"/>
      <c r="F13" s="17"/>
    </row>
    <row r="14" spans="1:6" ht="102" x14ac:dyDescent="0.25">
      <c r="A14" s="15">
        <v>1.06</v>
      </c>
      <c r="B14" s="16" t="s">
        <v>68</v>
      </c>
      <c r="C14" s="15" t="s">
        <v>2</v>
      </c>
      <c r="D14" s="15">
        <v>43</v>
      </c>
      <c r="E14" s="17"/>
      <c r="F14" s="17"/>
    </row>
    <row r="15" spans="1:6" ht="25.5" x14ac:dyDescent="0.25">
      <c r="A15" s="15">
        <v>1.07</v>
      </c>
      <c r="B15" s="16" t="s">
        <v>44</v>
      </c>
      <c r="C15" s="15" t="s">
        <v>7</v>
      </c>
      <c r="D15" s="15">
        <v>80</v>
      </c>
      <c r="E15" s="17"/>
      <c r="F15" s="17"/>
    </row>
    <row r="16" spans="1:6" ht="25.5" x14ac:dyDescent="0.25">
      <c r="A16" s="15">
        <v>1.08</v>
      </c>
      <c r="B16" s="16" t="s">
        <v>21</v>
      </c>
      <c r="C16" s="15" t="s">
        <v>7</v>
      </c>
      <c r="D16" s="15">
        <v>80</v>
      </c>
      <c r="E16" s="17"/>
      <c r="F16" s="17"/>
    </row>
    <row r="17" spans="1:13" ht="76.5" x14ac:dyDescent="0.25">
      <c r="A17" s="15">
        <v>1.0900000000000001</v>
      </c>
      <c r="B17" s="16" t="s">
        <v>8</v>
      </c>
      <c r="C17" s="15" t="s">
        <v>2</v>
      </c>
      <c r="D17" s="15">
        <v>4</v>
      </c>
      <c r="E17" s="18"/>
      <c r="F17" s="17"/>
    </row>
    <row r="18" spans="1:13" ht="25.5" x14ac:dyDescent="0.25">
      <c r="A18" s="15">
        <v>1.1000000000000001</v>
      </c>
      <c r="B18" s="16" t="s">
        <v>48</v>
      </c>
      <c r="C18" s="15" t="s">
        <v>2</v>
      </c>
      <c r="D18" s="15">
        <v>4</v>
      </c>
      <c r="E18" s="17"/>
      <c r="F18" s="17"/>
    </row>
    <row r="19" spans="1:13" ht="51" x14ac:dyDescent="0.25">
      <c r="A19" s="15">
        <v>1.1100000000000001</v>
      </c>
      <c r="B19" s="16" t="s">
        <v>9</v>
      </c>
      <c r="C19" s="15" t="s">
        <v>2</v>
      </c>
      <c r="D19" s="15">
        <v>4</v>
      </c>
      <c r="E19" s="18"/>
      <c r="F19" s="17"/>
    </row>
    <row r="20" spans="1:13" ht="25.5" x14ac:dyDescent="0.25">
      <c r="A20" s="15">
        <v>1.1200000000000001</v>
      </c>
      <c r="B20" s="16" t="s">
        <v>49</v>
      </c>
      <c r="C20" s="15" t="s">
        <v>2</v>
      </c>
      <c r="D20" s="15">
        <v>4</v>
      </c>
      <c r="E20" s="17"/>
      <c r="F20" s="17"/>
    </row>
    <row r="21" spans="1:13" ht="25.5" x14ac:dyDescent="0.25">
      <c r="A21" s="15">
        <v>1.1299999999999999</v>
      </c>
      <c r="B21" s="16" t="s">
        <v>5</v>
      </c>
      <c r="C21" s="15" t="s">
        <v>7</v>
      </c>
      <c r="D21" s="15">
        <v>140</v>
      </c>
      <c r="E21" s="17"/>
      <c r="F21" s="17"/>
    </row>
    <row r="22" spans="1:13" ht="51" x14ac:dyDescent="0.25">
      <c r="A22" s="15">
        <v>1.1399999999999999</v>
      </c>
      <c r="B22" s="16" t="s">
        <v>10</v>
      </c>
      <c r="C22" s="15" t="s">
        <v>7</v>
      </c>
      <c r="D22" s="15">
        <v>90</v>
      </c>
      <c r="E22" s="17"/>
      <c r="F22" s="17"/>
    </row>
    <row r="23" spans="1:13" ht="25.5" x14ac:dyDescent="0.25">
      <c r="A23" s="15">
        <v>1.1499999999999999</v>
      </c>
      <c r="B23" s="16" t="s">
        <v>11</v>
      </c>
      <c r="C23" s="15" t="s">
        <v>2</v>
      </c>
      <c r="D23" s="15">
        <v>1</v>
      </c>
      <c r="E23" s="18"/>
      <c r="F23" s="17"/>
    </row>
    <row r="24" spans="1:13" x14ac:dyDescent="0.25">
      <c r="A24" s="15">
        <v>1.1599999999999999</v>
      </c>
      <c r="B24" s="16" t="s">
        <v>53</v>
      </c>
      <c r="C24" s="15" t="s">
        <v>12</v>
      </c>
      <c r="D24" s="15">
        <v>1</v>
      </c>
      <c r="E24" s="18"/>
      <c r="F24" s="17"/>
    </row>
    <row r="25" spans="1:13" ht="38.25" x14ac:dyDescent="0.25">
      <c r="A25" s="15">
        <v>1.17</v>
      </c>
      <c r="B25" s="19" t="s">
        <v>42</v>
      </c>
      <c r="C25" s="15" t="s">
        <v>2</v>
      </c>
      <c r="D25" s="15">
        <v>1</v>
      </c>
      <c r="E25" s="20"/>
      <c r="F25" s="17"/>
    </row>
    <row r="26" spans="1:13" ht="38.25" x14ac:dyDescent="0.25">
      <c r="A26" s="15">
        <v>1.18</v>
      </c>
      <c r="B26" s="16" t="s">
        <v>52</v>
      </c>
      <c r="C26" s="15" t="s">
        <v>2</v>
      </c>
      <c r="D26" s="15">
        <v>2</v>
      </c>
      <c r="E26" s="18"/>
      <c r="F26" s="17"/>
      <c r="I26" s="4">
        <f>2300000-E26</f>
        <v>2300000</v>
      </c>
      <c r="J26" s="5"/>
      <c r="K26" s="5"/>
      <c r="L26" s="5"/>
      <c r="M26" s="5"/>
    </row>
    <row r="27" spans="1:13" x14ac:dyDescent="0.25">
      <c r="A27" s="15">
        <v>1.19</v>
      </c>
      <c r="B27" s="16" t="s">
        <v>55</v>
      </c>
      <c r="C27" s="15" t="s">
        <v>56</v>
      </c>
      <c r="D27" s="15">
        <v>64</v>
      </c>
      <c r="E27" s="18"/>
      <c r="F27" s="17"/>
      <c r="I27" s="4"/>
      <c r="J27" s="5"/>
      <c r="K27" s="5"/>
      <c r="L27" s="5"/>
      <c r="M27" s="5"/>
    </row>
    <row r="28" spans="1:13" ht="25.5" x14ac:dyDescent="0.25">
      <c r="A28" s="44" t="s">
        <v>13</v>
      </c>
      <c r="B28" s="16" t="s">
        <v>57</v>
      </c>
      <c r="C28" s="15" t="s">
        <v>54</v>
      </c>
      <c r="D28" s="21">
        <v>120</v>
      </c>
      <c r="E28" s="18"/>
      <c r="F28" s="17"/>
      <c r="I28" s="5"/>
      <c r="J28" s="5"/>
      <c r="K28" s="5"/>
      <c r="L28" s="5">
        <f>1021000/8500</f>
        <v>120.11764705882354</v>
      </c>
      <c r="M28" s="5"/>
    </row>
    <row r="29" spans="1:13" x14ac:dyDescent="0.25">
      <c r="A29" s="15">
        <v>1.21</v>
      </c>
      <c r="B29" s="16" t="s">
        <v>62</v>
      </c>
      <c r="C29" s="15" t="s">
        <v>12</v>
      </c>
      <c r="D29" s="21">
        <v>1</v>
      </c>
      <c r="E29" s="18"/>
      <c r="F29" s="17"/>
      <c r="I29" s="5"/>
      <c r="J29" s="5"/>
      <c r="K29" s="5"/>
      <c r="L29" s="5"/>
      <c r="M29" s="5"/>
    </row>
    <row r="30" spans="1:13" x14ac:dyDescent="0.25">
      <c r="A30" s="15"/>
      <c r="B30" s="22" t="s">
        <v>41</v>
      </c>
      <c r="C30" s="14"/>
      <c r="D30" s="14"/>
      <c r="E30" s="23"/>
      <c r="F30" s="23"/>
      <c r="I30" s="5"/>
      <c r="J30" s="5"/>
      <c r="K30" s="5"/>
      <c r="L30" s="5"/>
      <c r="M30" s="5"/>
    </row>
    <row r="31" spans="1:13" x14ac:dyDescent="0.25">
      <c r="A31" s="14">
        <v>2</v>
      </c>
      <c r="B31" s="42" t="s">
        <v>51</v>
      </c>
      <c r="C31" s="14"/>
      <c r="D31" s="14"/>
      <c r="E31" s="23"/>
      <c r="F31" s="23"/>
      <c r="I31" s="5"/>
      <c r="J31" s="5"/>
      <c r="K31" s="5"/>
      <c r="L31" s="5"/>
      <c r="M31" s="5"/>
    </row>
    <row r="32" spans="1:13" ht="38.25" x14ac:dyDescent="0.25">
      <c r="A32" s="15">
        <v>2.0099999999999998</v>
      </c>
      <c r="B32" s="16" t="s">
        <v>3</v>
      </c>
      <c r="C32" s="15" t="s">
        <v>2</v>
      </c>
      <c r="D32" s="15">
        <v>1</v>
      </c>
      <c r="E32" s="20"/>
      <c r="F32" s="17"/>
      <c r="I32" s="5"/>
      <c r="J32" s="5"/>
      <c r="K32" s="5"/>
      <c r="L32" s="6"/>
      <c r="M32" s="5"/>
    </row>
    <row r="33" spans="1:13" ht="76.5" x14ac:dyDescent="0.25">
      <c r="A33" s="15">
        <v>2.02</v>
      </c>
      <c r="B33" s="16" t="s">
        <v>22</v>
      </c>
      <c r="C33" s="15" t="s">
        <v>2</v>
      </c>
      <c r="D33" s="15">
        <v>60</v>
      </c>
      <c r="E33" s="17"/>
      <c r="F33" s="17"/>
      <c r="I33" s="5"/>
      <c r="J33" s="5"/>
      <c r="K33" s="5"/>
      <c r="L33" s="5"/>
      <c r="M33" s="5"/>
    </row>
    <row r="34" spans="1:13" ht="76.5" x14ac:dyDescent="0.25">
      <c r="A34" s="15">
        <v>2.0299999999999998</v>
      </c>
      <c r="B34" s="16" t="s">
        <v>15</v>
      </c>
      <c r="C34" s="15" t="s">
        <v>2</v>
      </c>
      <c r="D34" s="15">
        <v>6</v>
      </c>
      <c r="E34" s="17"/>
      <c r="F34" s="17"/>
    </row>
    <row r="35" spans="1:13" ht="25.5" x14ac:dyDescent="0.25">
      <c r="A35" s="15">
        <v>2.04</v>
      </c>
      <c r="B35" s="19" t="s">
        <v>16</v>
      </c>
      <c r="C35" s="15" t="s">
        <v>7</v>
      </c>
      <c r="D35" s="15">
        <v>2135</v>
      </c>
      <c r="E35" s="17"/>
      <c r="F35" s="17"/>
    </row>
    <row r="36" spans="1:13" ht="25.5" x14ac:dyDescent="0.25">
      <c r="A36" s="15">
        <v>2.0499999999999998</v>
      </c>
      <c r="B36" s="19" t="s">
        <v>17</v>
      </c>
      <c r="C36" s="24" t="s">
        <v>2</v>
      </c>
      <c r="D36" s="15">
        <v>72</v>
      </c>
      <c r="E36" s="25"/>
      <c r="F36" s="17"/>
    </row>
    <row r="37" spans="1:13" ht="25.5" x14ac:dyDescent="0.25">
      <c r="A37" s="15">
        <v>2.06</v>
      </c>
      <c r="B37" s="19" t="s">
        <v>18</v>
      </c>
      <c r="C37" s="15" t="s">
        <v>2</v>
      </c>
      <c r="D37" s="15">
        <v>72</v>
      </c>
      <c r="E37" s="25"/>
      <c r="F37" s="17"/>
      <c r="I37" s="7"/>
    </row>
    <row r="38" spans="1:13" x14ac:dyDescent="0.25">
      <c r="A38" s="15">
        <v>2.0699999999999998</v>
      </c>
      <c r="B38" s="16" t="s">
        <v>14</v>
      </c>
      <c r="C38" s="15" t="s">
        <v>2</v>
      </c>
      <c r="D38" s="15">
        <v>72</v>
      </c>
      <c r="E38" s="18"/>
      <c r="F38" s="17"/>
    </row>
    <row r="39" spans="1:13" x14ac:dyDescent="0.25">
      <c r="A39" s="15"/>
      <c r="B39" s="41" t="s">
        <v>60</v>
      </c>
      <c r="C39" s="15"/>
      <c r="D39" s="15"/>
      <c r="E39" s="25"/>
      <c r="F39" s="23"/>
    </row>
    <row r="40" spans="1:13" ht="25.5" x14ac:dyDescent="0.25">
      <c r="A40" s="27">
        <v>3</v>
      </c>
      <c r="B40" s="43" t="s">
        <v>61</v>
      </c>
      <c r="C40" s="28"/>
      <c r="D40" s="29"/>
      <c r="E40" s="30"/>
      <c r="F40" s="30"/>
    </row>
    <row r="41" spans="1:13" x14ac:dyDescent="0.25">
      <c r="A41" s="15">
        <v>3.01</v>
      </c>
      <c r="B41" s="19" t="s">
        <v>23</v>
      </c>
      <c r="C41" s="31" t="s">
        <v>2</v>
      </c>
      <c r="D41" s="31">
        <v>4</v>
      </c>
      <c r="E41" s="32"/>
      <c r="F41" s="17"/>
    </row>
    <row r="42" spans="1:13" ht="25.5" x14ac:dyDescent="0.25">
      <c r="A42" s="15">
        <v>3.02</v>
      </c>
      <c r="B42" s="19" t="s">
        <v>24</v>
      </c>
      <c r="C42" s="31" t="s">
        <v>2</v>
      </c>
      <c r="D42" s="31">
        <v>4</v>
      </c>
      <c r="E42" s="32"/>
      <c r="F42" s="17"/>
    </row>
    <row r="43" spans="1:13" x14ac:dyDescent="0.25">
      <c r="A43" s="15">
        <v>3.03</v>
      </c>
      <c r="B43" s="33" t="s">
        <v>25</v>
      </c>
      <c r="C43" s="31" t="s">
        <v>7</v>
      </c>
      <c r="D43" s="31">
        <v>130</v>
      </c>
      <c r="E43" s="32"/>
      <c r="F43" s="17"/>
    </row>
    <row r="44" spans="1:13" x14ac:dyDescent="0.25">
      <c r="A44" s="15">
        <v>3.04</v>
      </c>
      <c r="B44" s="19" t="s">
        <v>43</v>
      </c>
      <c r="C44" s="31" t="s">
        <v>7</v>
      </c>
      <c r="D44" s="31">
        <v>100</v>
      </c>
      <c r="E44" s="32"/>
      <c r="F44" s="17"/>
    </row>
    <row r="45" spans="1:13" x14ac:dyDescent="0.25">
      <c r="A45" s="15">
        <v>3.05</v>
      </c>
      <c r="B45" s="19" t="s">
        <v>26</v>
      </c>
      <c r="C45" s="31" t="s">
        <v>2</v>
      </c>
      <c r="D45" s="31">
        <v>60</v>
      </c>
      <c r="E45" s="32"/>
      <c r="F45" s="17"/>
    </row>
    <row r="46" spans="1:13" x14ac:dyDescent="0.25">
      <c r="A46" s="15">
        <v>3.06</v>
      </c>
      <c r="B46" s="19" t="s">
        <v>27</v>
      </c>
      <c r="C46" s="31" t="s">
        <v>2</v>
      </c>
      <c r="D46" s="34">
        <v>12</v>
      </c>
      <c r="E46" s="32"/>
      <c r="F46" s="17"/>
    </row>
    <row r="47" spans="1:13" x14ac:dyDescent="0.25">
      <c r="A47" s="15">
        <v>3.07</v>
      </c>
      <c r="B47" s="19" t="s">
        <v>28</v>
      </c>
      <c r="C47" s="31" t="s">
        <v>2</v>
      </c>
      <c r="D47" s="34">
        <v>12</v>
      </c>
      <c r="E47" s="32"/>
      <c r="F47" s="17"/>
    </row>
    <row r="48" spans="1:13" x14ac:dyDescent="0.25">
      <c r="A48" s="15">
        <v>3.08</v>
      </c>
      <c r="B48" s="19" t="s">
        <v>29</v>
      </c>
      <c r="C48" s="31" t="s">
        <v>2</v>
      </c>
      <c r="D48" s="31">
        <v>4</v>
      </c>
      <c r="E48" s="32"/>
      <c r="F48" s="17"/>
    </row>
    <row r="49" spans="1:12" x14ac:dyDescent="0.25">
      <c r="A49" s="15">
        <v>3.09</v>
      </c>
      <c r="B49" s="19" t="s">
        <v>30</v>
      </c>
      <c r="C49" s="31" t="s">
        <v>2</v>
      </c>
      <c r="D49" s="31">
        <v>2</v>
      </c>
      <c r="E49" s="32"/>
      <c r="F49" s="17"/>
    </row>
    <row r="50" spans="1:12" x14ac:dyDescent="0.25">
      <c r="A50" s="44" t="s">
        <v>40</v>
      </c>
      <c r="B50" s="19" t="s">
        <v>31</v>
      </c>
      <c r="C50" s="31" t="s">
        <v>2</v>
      </c>
      <c r="D50" s="31">
        <v>4</v>
      </c>
      <c r="E50" s="32"/>
      <c r="F50" s="17"/>
    </row>
    <row r="51" spans="1:12" x14ac:dyDescent="0.25">
      <c r="A51" s="15">
        <v>3.11</v>
      </c>
      <c r="B51" s="33" t="s">
        <v>32</v>
      </c>
      <c r="C51" s="31" t="s">
        <v>2</v>
      </c>
      <c r="D51" s="31">
        <v>8</v>
      </c>
      <c r="E51" s="32"/>
      <c r="F51" s="17"/>
    </row>
    <row r="52" spans="1:12" x14ac:dyDescent="0.25">
      <c r="A52" s="15">
        <v>3.12</v>
      </c>
      <c r="B52" s="19" t="s">
        <v>33</v>
      </c>
      <c r="C52" s="31" t="s">
        <v>2</v>
      </c>
      <c r="D52" s="31">
        <v>8</v>
      </c>
      <c r="E52" s="32"/>
      <c r="F52" s="17"/>
    </row>
    <row r="53" spans="1:12" ht="25.5" x14ac:dyDescent="0.25">
      <c r="A53" s="15">
        <v>3.13</v>
      </c>
      <c r="B53" s="19" t="s">
        <v>34</v>
      </c>
      <c r="C53" s="31" t="s">
        <v>2</v>
      </c>
      <c r="D53" s="31">
        <v>16</v>
      </c>
      <c r="E53" s="32"/>
      <c r="F53" s="17"/>
      <c r="J53" s="8"/>
      <c r="K53" s="8"/>
      <c r="L53" s="8"/>
    </row>
    <row r="54" spans="1:12" ht="25.5" x14ac:dyDescent="0.25">
      <c r="A54" s="15">
        <v>3.14</v>
      </c>
      <c r="B54" s="19" t="s">
        <v>35</v>
      </c>
      <c r="C54" s="31" t="s">
        <v>19</v>
      </c>
      <c r="D54" s="31">
        <v>2</v>
      </c>
      <c r="E54" s="32"/>
      <c r="F54" s="17"/>
      <c r="J54" s="8"/>
      <c r="K54" s="9"/>
      <c r="L54" s="8"/>
    </row>
    <row r="55" spans="1:12" ht="38.25" x14ac:dyDescent="0.25">
      <c r="A55" s="15">
        <v>3.15</v>
      </c>
      <c r="B55" s="19" t="s">
        <v>84</v>
      </c>
      <c r="C55" s="31" t="s">
        <v>7</v>
      </c>
      <c r="D55" s="31">
        <v>140</v>
      </c>
      <c r="E55" s="32"/>
      <c r="F55" s="17"/>
      <c r="J55" s="8"/>
      <c r="K55" s="9"/>
      <c r="L55" s="8"/>
    </row>
    <row r="56" spans="1:12" x14ac:dyDescent="0.25">
      <c r="A56" s="15"/>
      <c r="B56" s="45" t="s">
        <v>41</v>
      </c>
      <c r="C56" s="28"/>
      <c r="D56" s="28"/>
      <c r="E56" s="35"/>
      <c r="F56" s="35"/>
      <c r="J56" s="8"/>
      <c r="K56" s="9"/>
      <c r="L56" s="8"/>
    </row>
    <row r="57" spans="1:12" x14ac:dyDescent="0.25">
      <c r="A57" s="14">
        <v>4</v>
      </c>
      <c r="B57" s="26" t="s">
        <v>77</v>
      </c>
      <c r="C57" s="31"/>
      <c r="D57" s="31"/>
      <c r="E57" s="32"/>
      <c r="F57" s="17"/>
      <c r="J57" s="8"/>
      <c r="K57" s="9"/>
      <c r="L57" s="8"/>
    </row>
    <row r="58" spans="1:12" x14ac:dyDescent="0.25">
      <c r="A58" s="15">
        <v>4.01</v>
      </c>
      <c r="B58" s="19" t="s">
        <v>69</v>
      </c>
      <c r="C58" s="31" t="s">
        <v>70</v>
      </c>
      <c r="D58" s="31">
        <v>360</v>
      </c>
      <c r="E58" s="32"/>
      <c r="F58" s="17"/>
      <c r="J58" s="8"/>
      <c r="K58" s="9"/>
      <c r="L58" s="8"/>
    </row>
    <row r="59" spans="1:12" ht="25.5" x14ac:dyDescent="0.25">
      <c r="A59" s="15">
        <v>4.0199999999999996</v>
      </c>
      <c r="B59" s="19" t="s">
        <v>80</v>
      </c>
      <c r="C59" s="31" t="s">
        <v>70</v>
      </c>
      <c r="D59" s="31">
        <v>360</v>
      </c>
      <c r="E59" s="32"/>
      <c r="F59" s="17"/>
      <c r="J59" s="8"/>
      <c r="K59" s="9"/>
      <c r="L59" s="8"/>
    </row>
    <row r="60" spans="1:12" x14ac:dyDescent="0.25">
      <c r="A60" s="15">
        <v>4.03</v>
      </c>
      <c r="B60" s="19" t="s">
        <v>71</v>
      </c>
      <c r="C60" s="31" t="s">
        <v>4</v>
      </c>
      <c r="D60" s="31">
        <v>4</v>
      </c>
      <c r="E60" s="32"/>
      <c r="F60" s="17"/>
      <c r="J60" s="8"/>
      <c r="K60" s="9"/>
      <c r="L60" s="8"/>
    </row>
    <row r="61" spans="1:12" x14ac:dyDescent="0.25">
      <c r="A61" s="15">
        <v>4.04</v>
      </c>
      <c r="B61" s="19" t="s">
        <v>58</v>
      </c>
      <c r="C61" s="31" t="s">
        <v>4</v>
      </c>
      <c r="D61" s="31">
        <v>4</v>
      </c>
      <c r="E61" s="32"/>
      <c r="F61" s="17"/>
      <c r="J61" s="8"/>
      <c r="K61" s="9"/>
      <c r="L61" s="8"/>
    </row>
    <row r="62" spans="1:12" x14ac:dyDescent="0.25">
      <c r="A62" s="15">
        <v>4.05</v>
      </c>
      <c r="B62" s="19" t="s">
        <v>59</v>
      </c>
      <c r="C62" s="31" t="s">
        <v>4</v>
      </c>
      <c r="D62" s="31">
        <v>38</v>
      </c>
      <c r="E62" s="32"/>
      <c r="F62" s="17"/>
      <c r="J62" s="8"/>
      <c r="K62" s="9"/>
      <c r="L62" s="8"/>
    </row>
    <row r="63" spans="1:12" ht="38.25" x14ac:dyDescent="0.25">
      <c r="A63" s="15">
        <v>4.0599999999999996</v>
      </c>
      <c r="B63" s="19" t="s">
        <v>82</v>
      </c>
      <c r="C63" s="31" t="s">
        <v>72</v>
      </c>
      <c r="D63" s="31">
        <v>108</v>
      </c>
      <c r="E63" s="32"/>
      <c r="F63" s="17"/>
      <c r="J63" s="8"/>
      <c r="K63" s="9"/>
      <c r="L63" s="8"/>
    </row>
    <row r="64" spans="1:12" ht="25.5" x14ac:dyDescent="0.25">
      <c r="A64" s="15">
        <v>4.07</v>
      </c>
      <c r="B64" s="19" t="s">
        <v>73</v>
      </c>
      <c r="C64" s="31" t="s">
        <v>4</v>
      </c>
      <c r="D64" s="31">
        <v>120</v>
      </c>
      <c r="E64" s="32"/>
      <c r="F64" s="17"/>
      <c r="J64" s="8"/>
      <c r="K64" s="9"/>
      <c r="L64" s="8"/>
    </row>
    <row r="65" spans="1:12" ht="25.5" x14ac:dyDescent="0.25">
      <c r="A65" s="15">
        <v>4.08</v>
      </c>
      <c r="B65" s="19" t="s">
        <v>81</v>
      </c>
      <c r="C65" s="31" t="s">
        <v>4</v>
      </c>
      <c r="D65" s="31">
        <v>5</v>
      </c>
      <c r="E65" s="32"/>
      <c r="F65" s="17"/>
      <c r="J65" s="8"/>
      <c r="K65" s="9"/>
      <c r="L65" s="8"/>
    </row>
    <row r="66" spans="1:12" ht="25.5" x14ac:dyDescent="0.25">
      <c r="A66" s="15">
        <v>4.09</v>
      </c>
      <c r="B66" s="19" t="s">
        <v>83</v>
      </c>
      <c r="C66" s="31" t="s">
        <v>70</v>
      </c>
      <c r="D66" s="31">
        <v>9</v>
      </c>
      <c r="E66" s="32"/>
      <c r="F66" s="17"/>
      <c r="J66" s="8"/>
      <c r="K66" s="9"/>
      <c r="L66" s="8"/>
    </row>
    <row r="67" spans="1:12" x14ac:dyDescent="0.25">
      <c r="A67" s="44" t="s">
        <v>86</v>
      </c>
      <c r="B67" s="19" t="s">
        <v>74</v>
      </c>
      <c r="C67" s="31" t="s">
        <v>4</v>
      </c>
      <c r="D67" s="31">
        <v>38</v>
      </c>
      <c r="E67" s="32"/>
      <c r="F67" s="17"/>
      <c r="J67" s="8"/>
      <c r="K67" s="9"/>
      <c r="L67" s="8"/>
    </row>
    <row r="68" spans="1:12" x14ac:dyDescent="0.25">
      <c r="A68" s="15">
        <v>4.1100000000000003</v>
      </c>
      <c r="B68" s="19" t="s">
        <v>75</v>
      </c>
      <c r="C68" s="31" t="s">
        <v>4</v>
      </c>
      <c r="D68" s="31">
        <v>2</v>
      </c>
      <c r="E68" s="32"/>
      <c r="F68" s="17"/>
      <c r="J68" s="8"/>
      <c r="K68" s="9"/>
      <c r="L68" s="8"/>
    </row>
    <row r="69" spans="1:12" ht="25.5" x14ac:dyDescent="0.25">
      <c r="A69" s="15">
        <v>4.12</v>
      </c>
      <c r="B69" s="19" t="s">
        <v>76</v>
      </c>
      <c r="C69" s="31" t="s">
        <v>4</v>
      </c>
      <c r="D69" s="31">
        <v>3</v>
      </c>
      <c r="E69" s="32"/>
      <c r="F69" s="17"/>
      <c r="J69" s="8"/>
      <c r="K69" s="9"/>
      <c r="L69" s="8"/>
    </row>
    <row r="70" spans="1:12" x14ac:dyDescent="0.25">
      <c r="A70" s="15"/>
      <c r="B70" s="45" t="s">
        <v>41</v>
      </c>
      <c r="C70" s="31"/>
      <c r="D70" s="31"/>
      <c r="E70" s="32"/>
      <c r="F70" s="23"/>
      <c r="J70" s="8"/>
      <c r="K70" s="9"/>
      <c r="L70" s="8"/>
    </row>
    <row r="71" spans="1:12" x14ac:dyDescent="0.25">
      <c r="A71" s="15"/>
      <c r="B71" s="19"/>
      <c r="C71" s="31"/>
      <c r="D71" s="31"/>
      <c r="E71" s="32"/>
      <c r="F71" s="17"/>
      <c r="J71" s="8"/>
      <c r="K71" s="9"/>
      <c r="L71" s="8"/>
    </row>
    <row r="72" spans="1:12" x14ac:dyDescent="0.25">
      <c r="A72" s="15"/>
      <c r="B72" s="3" t="s">
        <v>36</v>
      </c>
      <c r="C72" s="15"/>
      <c r="D72" s="15"/>
      <c r="E72" s="17"/>
      <c r="F72" s="23"/>
      <c r="J72" s="8"/>
      <c r="K72" s="9"/>
      <c r="L72" s="8"/>
    </row>
    <row r="73" spans="1:12" x14ac:dyDescent="0.25">
      <c r="A73" s="15"/>
      <c r="B73" s="46" t="s">
        <v>78</v>
      </c>
      <c r="C73" s="36">
        <v>0.17</v>
      </c>
      <c r="D73" s="15"/>
      <c r="E73" s="17"/>
      <c r="F73" s="17"/>
      <c r="J73" s="8"/>
      <c r="K73" s="9"/>
      <c r="L73" s="8"/>
    </row>
    <row r="74" spans="1:12" x14ac:dyDescent="0.25">
      <c r="A74" s="15"/>
      <c r="B74" s="46" t="s">
        <v>37</v>
      </c>
      <c r="C74" s="36">
        <v>0.05</v>
      </c>
      <c r="D74" s="15"/>
      <c r="E74" s="17"/>
      <c r="F74" s="17"/>
      <c r="J74" s="8"/>
      <c r="K74" s="9"/>
      <c r="L74" s="8"/>
    </row>
    <row r="75" spans="1:12" x14ac:dyDescent="0.25">
      <c r="A75" s="15"/>
      <c r="B75" s="46" t="s">
        <v>79</v>
      </c>
      <c r="C75" s="36">
        <v>0.03</v>
      </c>
      <c r="D75" s="15"/>
      <c r="E75" s="17"/>
      <c r="F75" s="17"/>
      <c r="J75" s="8"/>
      <c r="K75" s="9"/>
      <c r="L75" s="8"/>
    </row>
    <row r="76" spans="1:12" x14ac:dyDescent="0.25">
      <c r="A76" s="15"/>
      <c r="B76" s="37" t="s">
        <v>38</v>
      </c>
      <c r="C76" s="38">
        <v>0.25</v>
      </c>
      <c r="D76" s="15"/>
      <c r="E76" s="17"/>
      <c r="F76" s="23"/>
      <c r="J76" s="8"/>
      <c r="K76" s="9"/>
      <c r="L76" s="8"/>
    </row>
    <row r="77" spans="1:12" x14ac:dyDescent="0.25">
      <c r="A77" s="15"/>
      <c r="B77" s="47" t="s">
        <v>39</v>
      </c>
      <c r="C77" s="48">
        <v>0.19</v>
      </c>
      <c r="D77" s="15"/>
      <c r="E77" s="17"/>
      <c r="F77" s="17"/>
      <c r="J77" s="8"/>
      <c r="K77" s="9"/>
      <c r="L77" s="8"/>
    </row>
    <row r="78" spans="1:12" x14ac:dyDescent="0.25">
      <c r="A78" s="15"/>
      <c r="B78" s="39" t="s">
        <v>88</v>
      </c>
      <c r="C78" s="15"/>
      <c r="D78" s="40"/>
      <c r="E78" s="17"/>
      <c r="F78" s="23"/>
      <c r="H78" s="10"/>
      <c r="J78" s="8"/>
      <c r="K78" s="9"/>
      <c r="L78" s="8"/>
    </row>
    <row r="79" spans="1:12" x14ac:dyDescent="0.25">
      <c r="J79" s="8"/>
      <c r="K79" s="9"/>
      <c r="L79" s="8"/>
    </row>
    <row r="80" spans="1:12" ht="21.75" customHeight="1" x14ac:dyDescent="0.25">
      <c r="A80" s="11"/>
      <c r="B80" s="11"/>
      <c r="C80" s="11"/>
      <c r="D80" s="11"/>
      <c r="E80" s="11"/>
      <c r="F80" s="11"/>
      <c r="H80" s="10"/>
    </row>
    <row r="81" spans="1:8" ht="14.25" customHeight="1" x14ac:dyDescent="0.25">
      <c r="A81" s="11"/>
      <c r="B81" s="11"/>
      <c r="C81" s="11"/>
      <c r="D81" s="11"/>
      <c r="E81" s="11"/>
      <c r="F81" s="11"/>
      <c r="H81" s="10"/>
    </row>
    <row r="82" spans="1:8" ht="6" customHeight="1" x14ac:dyDescent="0.25"/>
    <row r="84" spans="1:8" x14ac:dyDescent="0.25">
      <c r="B84" s="12"/>
      <c r="D84" s="8"/>
      <c r="E84" s="8"/>
      <c r="F84" s="8"/>
    </row>
    <row r="85" spans="1:8" x14ac:dyDescent="0.25">
      <c r="B85" s="1" t="s">
        <v>89</v>
      </c>
      <c r="C85" s="13"/>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VERIFICACION JURIDICA</vt:lpstr>
      <vt:lpstr>VERIFICACION FINANCIERA</vt:lpstr>
      <vt:lpstr>VERIFICACION TECNICA</vt:lpstr>
      <vt:lpstr>VTE</vt:lpstr>
      <vt:lpstr>CALIFICACION PERSONAL</vt:lpstr>
      <vt:lpstr>CORREC. ARITM. FACA</vt:lpstr>
      <vt:lpstr>PROPUESTA ECONOMICA</vt:lpstr>
      <vt:lpstr>'CALIFICACION PERSONAL'!Área_de_impresión</vt:lpstr>
      <vt:lpstr>'VERIFICACION JURIDICA'!Área_de_impresión</vt:lpstr>
      <vt:lpstr>'VERIFICACION TECNICA'!Área_de_impresión</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2017-09-05T21:11:09Z</cp:lastPrinted>
  <dcterms:created xsi:type="dcterms:W3CDTF">2009-02-06T14:59:26Z</dcterms:created>
  <dcterms:modified xsi:type="dcterms:W3CDTF">2017-10-05T03:36:10Z</dcterms:modified>
</cp:coreProperties>
</file>